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620" activeTab="0"/>
  </bookViews>
  <sheets>
    <sheet name="Instructions" sheetId="1" r:id="rId1"/>
    <sheet name="BSSC Project Info" sheetId="2" r:id="rId2"/>
    <sheet name="Training Plan" sheetId="3" r:id="rId3"/>
    <sheet name="Score" sheetId="4" r:id="rId4"/>
    <sheet name="Consortium Projects ONLY" sheetId="5" r:id="rId5"/>
    <sheet name="Certification" sheetId="6" r:id="rId6"/>
    <sheet name="Disclosure" sheetId="7" r:id="rId7"/>
    <sheet name="OFFICE USE ONLY" sheetId="8" r:id="rId8"/>
    <sheet name="BSSC USE ONLY" sheetId="9" r:id="rId9"/>
  </sheets>
  <definedNames>
    <definedName name="_Toc194481115" localSheetId="0">'Instructions'!#REF!</definedName>
    <definedName name="Activity">'OFFICE USE ONLY'!#REF!</definedName>
    <definedName name="AffiliateEmploy">'OFFICE USE ONLY'!#REF!</definedName>
    <definedName name="AffiliateOwn">'OFFICE USE ONLY'!#REF!</definedName>
    <definedName name="Amendment">'OFFICE USE ONLY'!#REF!</definedName>
    <definedName name="Area10">'OFFICE USE ONLY'!$F$13:$F$31</definedName>
    <definedName name="Area15">'OFFICE USE ONLY'!$F$35:$F$95</definedName>
    <definedName name="Area20">'OFFICE USE ONLY'!$F$99:$F$133</definedName>
    <definedName name="Area5">'OFFICE USE ONLY'!$F$4:$F$9</definedName>
    <definedName name="AvgWage">'BSSC Project Info'!$C$73</definedName>
    <definedName name="BenefitPercent">'OFFICE USE ONLY'!#REF!</definedName>
    <definedName name="Benefits">'OFFICE USE ONLY'!#REF!</definedName>
    <definedName name="BoardDate">'OFFICE USE ONLY'!$H$32:$H$37</definedName>
    <definedName name="Building">'BSSC Project Info'!$H$72</definedName>
    <definedName name="BusType">'OFFICE USE ONLY'!$B$26:$B$30</definedName>
    <definedName name="CapLease">'OFFICE USE ONLY'!#REF!</definedName>
    <definedName name="CertifyExpand">'OFFICE USE ONLY'!#REF!</definedName>
    <definedName name="CertifyNew">'OFFICE USE ONLY'!#REF!</definedName>
    <definedName name="ClaimTrain">'OFFICE USE ONLY'!$H$28:$H$29</definedName>
    <definedName name="CollectBargain">'OFFICE USE ONLY'!$B$54:$B$55</definedName>
    <definedName name="ConsBank">'OFFICE USE ONLY'!$H$19:$H$20</definedName>
    <definedName name="ConsBylaws">'OFFICE USE ONLY'!$H$14:$H$15</definedName>
    <definedName name="ConsMember">'OFFICE USE ONLY'!$H$24:$H$25</definedName>
    <definedName name="ConsMission">'OFFICE USE ONLY'!$H$9:$H$10</definedName>
    <definedName name="Consortia">'OFFICE USE ONLY'!#REF!</definedName>
    <definedName name="Contact">'OFFICE USE ONLY'!#REF!</definedName>
    <definedName name="County">'OFFICE USE ONLY'!$A$8:$A$128</definedName>
    <definedName name="Crime">'OFFICE USE ONLY'!$A$4:$A$5</definedName>
    <definedName name="CurrentJob">'BSSC Project Info'!$F$61</definedName>
    <definedName name="DisclBeneficiary">'OFFICE USE ONLY'!#REF!</definedName>
    <definedName name="Disclosure">'OFFICE USE ONLY'!#REF!</definedName>
    <definedName name="DisclQuestion">'OFFICE USE ONLY'!$H$4:$H$5</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nhanced">'OFFICE USE ONLY'!#REF!</definedName>
    <definedName name="EnhIncCounty">'Training Plan'!#REF!</definedName>
    <definedName name="Equipment">'BSSC Project Info'!$H$74</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FSP1">'OFFICE USE ONLY'!$D$4:$D$5</definedName>
    <definedName name="FSP2">'OFFICE USE ONLY'!$D$9:$D$10</definedName>
    <definedName name="FSP3">'OFFICE USE ONLY'!$D$14:$D$15</definedName>
    <definedName name="FSP4">'OFFICE USE ONLY'!$D$19:$D$20</definedName>
    <definedName name="Improvements">'BSSC Project Info'!$H$73</definedName>
    <definedName name="InvestCost">'BSSC Project Info'!$H$75</definedName>
    <definedName name="JobCreate">'BSSC Project Info'!#REF!</definedName>
    <definedName name="KIRA">'OFFICE USE ONLY'!#REF!</definedName>
    <definedName name="Land">'BSSC Project Info'!#REF!</definedName>
    <definedName name="MinComp">'OFFICE USE ONLY'!#REF!</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NonManuf">'OFFICE USE ONLY'!$B$39:$B$40</definedName>
    <definedName name="OpLease">'OFFICE USE ONLY'!#REF!</definedName>
    <definedName name="Organ">'OFFICE USE ONLY'!$B$4:$B$11</definedName>
    <definedName name="Organization">'OFFICE USE ONLY'!$B$4:$B$41</definedName>
    <definedName name="Organization1">'OFFICE USE ONLY'!$B$94:$B$102</definedName>
    <definedName name="OSHAViolate">'OFFICE USE ONLY'!$B$59:$B$60</definedName>
    <definedName name="PCI1">'OFFICE USE ONLY'!$D$24:$D$25</definedName>
    <definedName name="PCI2">'OFFICE USE ONLY'!$D$29:$D$30</definedName>
    <definedName name="PCI3">'OFFICE USE ONLY'!$D$34:$D$35</definedName>
    <definedName name="PCI4">'OFFICE USE ONLY'!$D$39:$D$40</definedName>
    <definedName name="PCI5">'OFFICE USE ONLY'!$D$44:$D$45</definedName>
    <definedName name="PCI6">'OFFICE USE ONLY'!$D$49:$D$50</definedName>
    <definedName name="PCI7">'OFFICE USE ONLY'!$D$54:$D$55</definedName>
    <definedName name="PCI8">'OFFICE USE ONLY'!$D$59:$D$60</definedName>
    <definedName name="PdinTrain">'OFFICE USE ONLY'!$B$49:$B$50</definedName>
    <definedName name="PrevYr">'OFFICE USE ONLY'!#REF!</definedName>
    <definedName name="_xlnm.Print_Area" localSheetId="4">'Consortium Projects ONLY'!$A$1:$J$64</definedName>
    <definedName name="_xlnm.Print_Area" localSheetId="2">'Training Plan'!$A$1:$J$81</definedName>
    <definedName name="PubliclyTraded">'OFFICE USE ONLY'!$B$44:$B$45</definedName>
    <definedName name="Rent">'BSSC Project Info'!#REF!</definedName>
    <definedName name="Retail">'OFFICE USE ONLY'!$B$21:$B$22</definedName>
    <definedName name="ServiceTechA">'OFFICE USE ONLY'!#REF!</definedName>
    <definedName name="ServiceTechB">'OFFICE USE ONLY'!#REF!</definedName>
    <definedName name="SimilarBus">'OFFICE USE ONLY'!#REF!</definedName>
    <definedName name="SOS">'OFFICE USE ONLY'!$B$34:$B$35</definedName>
    <definedName name="Startup">'BSSC Project Info'!#REF!</definedName>
    <definedName name="Status">'OFFICE USE ONLY'!$B$15:$B$17</definedName>
    <definedName name="TIF">'OFFICE USE ONLY'!#REF!</definedName>
    <definedName name="Title">'OFFICE USE ONLY'!#REF!</definedName>
    <definedName name="Trainees">'BSSC Project Info'!$C$66</definedName>
    <definedName name="TrainerTravel1">'OFFICE USE ONLY'!$B$64:$B$66</definedName>
    <definedName name="TrainerTravel2">'OFFICE USE ONLY'!$B$70:$B$72</definedName>
    <definedName name="TrainerTravel3">'OFFICE USE ONLY'!$B$76:$B$78</definedName>
    <definedName name="TrainerTravel4">'OFFICE USE ONLY'!$B$82:$B$84</definedName>
    <definedName name="TrainerTravel5">'OFFICE USE ONLY'!$B$88:$B$90</definedName>
    <definedName name="TrainingCosts">'Training Plan'!$G$71</definedName>
    <definedName name="WIBQuestion">'OFFICE USE ONLY'!$H$40:$H$41</definedName>
  </definedNames>
  <calcPr fullCalcOnLoad="1"/>
</workbook>
</file>

<file path=xl/sharedStrings.xml><?xml version="1.0" encoding="utf-8"?>
<sst xmlns="http://schemas.openxmlformats.org/spreadsheetml/2006/main" count="726" uniqueCount="476">
  <si>
    <t>Training Type</t>
  </si>
  <si>
    <t>Total $</t>
  </si>
  <si>
    <t>TOTAL</t>
  </si>
  <si>
    <t>Quantity</t>
  </si>
  <si>
    <t>Unit Cost</t>
  </si>
  <si>
    <t>Date:</t>
  </si>
  <si>
    <t>Company Name</t>
  </si>
  <si>
    <t>Street Address</t>
  </si>
  <si>
    <t>City</t>
  </si>
  <si>
    <t>County</t>
  </si>
  <si>
    <t>State</t>
  </si>
  <si>
    <t>Zip Code</t>
  </si>
  <si>
    <t>Federal Employer ID Number</t>
  </si>
  <si>
    <t>Company Organization</t>
  </si>
  <si>
    <t>Yes</t>
  </si>
  <si>
    <t>No</t>
  </si>
  <si>
    <t>Organization</t>
  </si>
  <si>
    <t>Subchapter S-Corporation</t>
  </si>
  <si>
    <t>Subchapter C-Corporation</t>
  </si>
  <si>
    <t>Limited Partnership</t>
  </si>
  <si>
    <t>Limited Liability Partnership</t>
  </si>
  <si>
    <t>General Partnership</t>
  </si>
  <si>
    <t>Publicly Traded Partnership</t>
  </si>
  <si>
    <t>Limited Liability Company</t>
  </si>
  <si>
    <t>Proprietorship</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</si>
  <si>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</si>
  <si>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</si>
  <si>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</si>
  <si>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</si>
  <si>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</si>
  <si>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</si>
  <si>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</si>
  <si>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</si>
  <si>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</si>
  <si>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</si>
  <si>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</si>
  <si>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</si>
  <si>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</si>
  <si>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</si>
  <si>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</si>
  <si>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</si>
  <si>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</si>
  <si>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</si>
  <si>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</si>
  <si>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</si>
  <si>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</si>
  <si>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</si>
  <si>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</si>
  <si>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</si>
  <si>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</si>
  <si>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</si>
  <si>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</si>
  <si>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</si>
  <si>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</si>
  <si>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</si>
  <si>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</si>
  <si>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</si>
  <si>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</si>
  <si>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</si>
  <si>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</si>
  <si>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</si>
  <si>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</si>
  <si>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</si>
  <si>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</si>
  <si>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</si>
  <si>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</si>
  <si>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</si>
  <si>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</si>
  <si>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</si>
  <si>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</si>
  <si>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</si>
  <si>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</si>
  <si>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</si>
  <si>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</si>
  <si>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</si>
  <si>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</si>
  <si>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</si>
  <si>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</si>
  <si>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</si>
  <si>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</si>
  <si>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</si>
  <si>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</si>
  <si>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</si>
  <si>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</si>
  <si>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</si>
  <si>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</si>
  <si>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</si>
  <si>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</si>
  <si>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</si>
  <si>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</si>
  <si>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</si>
  <si>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</si>
  <si>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</si>
  <si>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</si>
  <si>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</si>
  <si>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</si>
  <si>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</si>
  <si>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</si>
  <si>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</si>
  <si>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</si>
  <si>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</si>
  <si>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</si>
  <si>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</si>
  <si>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</si>
  <si>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</si>
  <si>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</si>
  <si>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</si>
  <si>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</si>
  <si>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</si>
  <si>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</si>
  <si>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</si>
  <si>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</si>
  <si>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</si>
  <si>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</si>
  <si>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</si>
  <si>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</si>
  <si>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</si>
  <si>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</si>
  <si>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</si>
  <si>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</si>
  <si>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</si>
  <si>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</si>
  <si>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</si>
  <si>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</si>
  <si>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</si>
  <si>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</si>
  <si>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</si>
  <si>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</si>
  <si>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</si>
  <si>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</si>
  <si>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</si>
  <si>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</si>
  <si>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</si>
  <si>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</si>
  <si>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</si>
  <si>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</si>
  <si>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</si>
  <si>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</si>
  <si>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</si>
  <si>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</si>
  <si>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</si>
  <si>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</si>
  <si>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</si>
  <si>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</si>
  <si>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</si>
  <si>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</si>
  <si>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Contact Person</t>
  </si>
  <si>
    <t>Title</t>
  </si>
  <si>
    <t>Telephone</t>
  </si>
  <si>
    <t>Fax</t>
  </si>
  <si>
    <t>Email Address</t>
  </si>
  <si>
    <t>Company Website</t>
  </si>
  <si>
    <t>COMPANY OWNERSHIP</t>
  </si>
  <si>
    <t>Ownership Percent</t>
  </si>
  <si>
    <t>FEIN / Social Security Number</t>
  </si>
  <si>
    <t>Please attach additional listing if more space is needed.</t>
  </si>
  <si>
    <t>Name</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</si>
  <si>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</si>
  <si>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</si>
  <si>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</si>
  <si>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APPLICATION FOR INCENTIVE PROGRAMS</t>
  </si>
  <si>
    <t>APPLICATION FOR:</t>
  </si>
  <si>
    <t>INSTRUCTIONS</t>
  </si>
  <si>
    <t>All applicants should familiarize themselves with the information regarding the incentive programs for which application is made as well as other applicable program statutory requirements.  Fact sheets regarding the incentive programs are located at:  www.thinkkentucky.com/KYEDC/kybizince.aspx</t>
  </si>
  <si>
    <t>APPLICANT INFORMATION (Entity applying for incentives)</t>
  </si>
  <si>
    <t>CERTIFICATION</t>
  </si>
  <si>
    <t>Date</t>
  </si>
  <si>
    <t>Print Name</t>
  </si>
  <si>
    <t xml:space="preserve">     I, the undersigned, on behalf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</si>
  <si>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Signature</t>
  </si>
  <si>
    <t xml:space="preserve">CERTIFICATION OF APPLICATION </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</si>
  <si>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11A.201(5)(a),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</si>
  <si>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</si>
  <si>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</si>
  <si>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</si>
  <si>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</si>
  <si>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</si>
  <si>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</si>
  <si>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</si>
  <si>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</si>
  <si>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</si>
  <si>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</si>
  <si>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</si>
  <si>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</si>
  <si>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</si>
  <si>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</si>
  <si>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</si>
  <si>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</si>
  <si>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ATTACHMENT A - INCENTIVE DISCLOSURE STATEMENT</t>
  </si>
  <si>
    <t>Please attach more pages if additional space is needed.</t>
  </si>
  <si>
    <t>Publicly Traded</t>
  </si>
  <si>
    <t>Company or Individual Name</t>
  </si>
  <si>
    <t>Date of Birth</t>
  </si>
  <si>
    <t>Is the applicant or its owner publicly traded?</t>
  </si>
  <si>
    <r>
      <rPr>
        <i/>
        <sz val="10"/>
        <rFont val="Arial"/>
        <family val="2"/>
      </rPr>
      <t>For Electronic Signature</t>
    </r>
    <r>
      <rPr>
        <sz val="10"/>
        <rFont val="Arial"/>
        <family val="0"/>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</si>
  <si>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t>2) CED agent, employee, member of board or authority attached to CED, or other public servant involved in the negotiation of any incentive package.</t>
  </si>
  <si>
    <r>
      <t>NOTE:</t>
    </r>
    <r>
      <rPr>
        <sz val="10"/>
        <rFont val="Arial"/>
        <family val="2"/>
      </rPr>
      <t xml:space="preserve">  For purposes of KRS 11A.201(5)(a),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</si>
  <si>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APPLICATION FOR BSSC GRANT-IN-AID</t>
  </si>
  <si>
    <t>Company/Consortium Name</t>
  </si>
  <si>
    <t>Mailing Address</t>
  </si>
  <si>
    <t>Business Type</t>
  </si>
  <si>
    <t>Manufacturing</t>
  </si>
  <si>
    <t>Non-Manufacturing</t>
  </si>
  <si>
    <t>Headquarters</t>
  </si>
  <si>
    <t>Hospital (Public or Non-Profit)</t>
  </si>
  <si>
    <t>Business/Industry Type</t>
  </si>
  <si>
    <t>Retail</t>
  </si>
  <si>
    <t>SOS</t>
  </si>
  <si>
    <t>CO-APPLICANT INFORMATION (Educational Institution Section, if applicable)</t>
  </si>
  <si>
    <t>Educational Institution Name</t>
  </si>
  <si>
    <t>Educational Institution Website</t>
  </si>
  <si>
    <t>Is the applicant registered and in good standing with the Kentucky Secretary of State?</t>
  </si>
  <si>
    <t>Brief description of product/service</t>
  </si>
  <si>
    <t>Company's current status</t>
  </si>
  <si>
    <t>Status</t>
  </si>
  <si>
    <t>Existing (not adding new jobs)</t>
  </si>
  <si>
    <t>New (less than 12 months old)</t>
  </si>
  <si>
    <t>Does any portion of your business contain a retail component?</t>
  </si>
  <si>
    <t>If yes, please explain:</t>
  </si>
  <si>
    <t>BUSINESS/INDUSTRY INFORMATION</t>
  </si>
  <si>
    <t>Lowest Hourly Wage</t>
  </si>
  <si>
    <t>Highest Hourly Wage</t>
  </si>
  <si>
    <t>Average Hourly Wage</t>
  </si>
  <si>
    <t>Average Total Hourly Compensation</t>
  </si>
  <si>
    <t>Total Hourly Compensation = Hourly Wage + Employee Benefits</t>
  </si>
  <si>
    <t>Full-time, Kentucky resident employees are persons who are subject to Kentucky income tax and are employed by the company at the project for at least 35 hours per week.  (Do not include contract employees)</t>
  </si>
  <si>
    <t>Will the trainees be paid while in training?</t>
  </si>
  <si>
    <t>Paid in Training</t>
  </si>
  <si>
    <t>CURRENT EMPLOYMENT</t>
  </si>
  <si>
    <t>TRAINEE INFORMATION</t>
  </si>
  <si>
    <t>Number of trainees</t>
  </si>
  <si>
    <t>Anticipated Wages for the Trainees:</t>
  </si>
  <si>
    <t>Trainees may only include full-time, Kentucky resident employees who are subject to Kentucky income tax, are employed by the company at the project for at least 35 hours per week and will be paid a minimum hourly wage of at least $10.88.  (Do not include contract employees)</t>
  </si>
  <si>
    <t>OTHER INFORMATION</t>
  </si>
  <si>
    <t>Does a collective bargaining unit exist at the worksite where the proposed training will be provided?</t>
  </si>
  <si>
    <t>CollectBargain</t>
  </si>
  <si>
    <t>Has the company been found (adjudicated) to have committed a willful KY OSHA violation within three years of the application date?</t>
  </si>
  <si>
    <t>TRAINING DESCRIPTION/JUSTIFICATION (include attachments if additional space is needed)</t>
  </si>
  <si>
    <t>INSTRUCTIONAL MATERIALS, TEXTBOOKS AND SUPPLIES</t>
  </si>
  <si>
    <t>Instructional Materials</t>
  </si>
  <si>
    <t>Textbooks</t>
  </si>
  <si>
    <t>Supplies</t>
  </si>
  <si>
    <t>OSHAViolate</t>
  </si>
  <si>
    <t>TrainerTravel1</t>
  </si>
  <si>
    <t>Equipment Vendor</t>
  </si>
  <si>
    <t>Parent Company</t>
  </si>
  <si>
    <t>Sister Company</t>
  </si>
  <si>
    <t>TrainerTravel2</t>
  </si>
  <si>
    <t>TrainerTravel3</t>
  </si>
  <si>
    <t>TrainerTravel4</t>
  </si>
  <si>
    <t>TrainerTravel5</t>
  </si>
  <si>
    <t>SCORING QUESTIONS</t>
  </si>
  <si>
    <t>FSP 1</t>
  </si>
  <si>
    <t>FSP 2</t>
  </si>
  <si>
    <t>FSP 3</t>
  </si>
  <si>
    <t>FSP 4</t>
  </si>
  <si>
    <t>PROGRESSIVE COMPANY INITIATIVES</t>
  </si>
  <si>
    <t>Points for expanding company must be for adding new jobs that are full-time, Kentucky resident employees earning a minimum hourly wage of $10.88 with minimum of 15% benefits</t>
  </si>
  <si>
    <t>Enter total eligible new jobs:</t>
  </si>
  <si>
    <t>% of current jobs</t>
  </si>
  <si>
    <t>Career growth:  Trainee receives pay increase as a result of training project</t>
  </si>
  <si>
    <t>Examples (must include percent or dollar amount of pay increase and identification of class title):</t>
  </si>
  <si>
    <t>Examples:</t>
  </si>
  <si>
    <t>Grant includes training for post 9/11 veterans who served on active duty and were discharged or released for other than a dishonorable discharge</t>
  </si>
  <si>
    <t>PCI 1</t>
  </si>
  <si>
    <t>PCI 2</t>
  </si>
  <si>
    <t>PCI 3</t>
  </si>
  <si>
    <t>PCI 4</t>
  </si>
  <si>
    <t>PCI 5</t>
  </si>
  <si>
    <t>PCI 6</t>
  </si>
  <si>
    <t>PCI 7</t>
  </si>
  <si>
    <t>TOTAL SCORE FOR PROGRESSIVE COMPANY INITIATIVES:</t>
  </si>
  <si>
    <t>Note:  Cannot contain training that is included in a STIC application, safety, mandated training, regulatory, continuing education units or union training.</t>
  </si>
  <si>
    <t>SCORE</t>
  </si>
  <si>
    <t>Criteria</t>
  </si>
  <si>
    <t>Description</t>
  </si>
  <si>
    <t>Points</t>
  </si>
  <si>
    <t>Company/Consortium Status</t>
  </si>
  <si>
    <t>Trainee Average Wage Rate (excluding benefits)</t>
  </si>
  <si>
    <t>Progressive Company Initiatives</t>
  </si>
  <si>
    <t>PRELIMINARY SCORE</t>
  </si>
  <si>
    <t>The score is subject to approval/verification by BSSC</t>
  </si>
  <si>
    <t>Area5</t>
  </si>
  <si>
    <t>Statewide</t>
  </si>
  <si>
    <t>Area15</t>
  </si>
  <si>
    <t>Area20</t>
  </si>
  <si>
    <t>Bluegrass State Skills Corporation Grant-in-Aid</t>
  </si>
  <si>
    <t>Date &amp; Time Received:</t>
  </si>
  <si>
    <t>BSSC Number:</t>
  </si>
  <si>
    <t>G</t>
  </si>
  <si>
    <t>APPLICATION FOR BSSC GRANT-IN-AID - TRAINING PLAN</t>
  </si>
  <si>
    <t>APPLICATION FOR BSSC GRANT-IN-AID - SCORE</t>
  </si>
  <si>
    <t xml:space="preserve">     Eligibility for financial assistance is determined by the information presented in this application and in the required attachments.  Any changes in the status of the proposed project from the facts presented herein, including but not limited to the commencement of training, could jeopardize the project's eligibility for incentives.  Please contact the staff of the BSSC before taking any action which would change the status of the project as reported herein.</t>
  </si>
  <si>
    <t>BLUEGRASS STATE SKILLS CORPORATION GRANT-IN-AID</t>
  </si>
  <si>
    <t>Bluegrass State Skills Corporation
Kentucky Cabinet for Economic Development
Old Capitol Annex
300 West Broadway
Frankfort, Kentucky  40601</t>
  </si>
  <si>
    <t>APPLICATION FOR BSSC GRANT-IN-AID - PROJECT INFO</t>
  </si>
  <si>
    <t>APPLICATION SUBMISSION AND BOARD MEETING SCHEDULE</t>
  </si>
  <si>
    <t>The schedule for submission date deadlines of grant applications and BSSC Board of Directors meetings are as follows:</t>
  </si>
  <si>
    <t>SUBMISSION DEADLINE</t>
  </si>
  <si>
    <t>BOARD MEETING DATE</t>
  </si>
  <si>
    <t>Total Projected Training Costs</t>
  </si>
  <si>
    <t>A</t>
  </si>
  <si>
    <t>BSSC TRAINING AMOUNT REQUESTED FOR APPROVAL</t>
  </si>
  <si>
    <t>B</t>
  </si>
  <si>
    <t>CALCULATION OF BSSC FUNDS REQUESTED</t>
  </si>
  <si>
    <t>If any of the required criteria are not included in the application when initially received, the application will be rejected and returned for correction.  After corrections are made, the application may be resubmitted but it must be prior to the relevant deadline.  Resubmitted applications will be time stamped again and placed in the order that the revised application was received.</t>
  </si>
  <si>
    <t>Applications submitted but not approved due to insufficient funds may be updated between meetings if needed.  However, if the score of the updated application is changed, the application will be date/time stamped again and placed in the order that the revised application was received.</t>
  </si>
  <si>
    <r>
      <rPr>
        <b/>
        <u val="single"/>
        <sz val="10"/>
        <rFont val="Arial"/>
        <family val="2"/>
      </rPr>
      <t>Printing Application</t>
    </r>
    <r>
      <rPr>
        <sz val="10"/>
        <rFont val="Arial"/>
        <family val="2"/>
      </rPr>
      <t xml:space="preserve">:  When printing the application, select </t>
    </r>
    <r>
      <rPr>
        <i/>
        <sz val="10"/>
        <rFont val="Arial"/>
        <family val="2"/>
      </rPr>
      <t>File, Print, Print Entire Workbook</t>
    </r>
    <r>
      <rPr>
        <sz val="10"/>
        <rFont val="Arial"/>
        <family val="2"/>
      </rPr>
      <t xml:space="preserve"> to ensure all pages are printed and ready for submission.</t>
    </r>
  </si>
  <si>
    <t>APPLICANT/COMPANY:</t>
  </si>
  <si>
    <t>CO-APPLICANT/EDUCATIONAL INSTITUTION (if applicable):</t>
  </si>
  <si>
    <t>Please review the BSSC guidelines for the Grant-In-Aid program while completing the application.  If the guidelines are not able to assist with questions regarding the application, please call BSSC staff at (502) 564-2021 or send an email to CED.BSSCGRP@ky.gov.</t>
  </si>
  <si>
    <t>Signature of Applicant</t>
  </si>
  <si>
    <r>
      <t xml:space="preserve">The minimum dollar amount for an application of </t>
    </r>
    <r>
      <rPr>
        <b/>
        <sz val="10"/>
        <rFont val="Arial"/>
        <family val="2"/>
      </rPr>
      <t>$6,000</t>
    </r>
    <r>
      <rPr>
        <sz val="10"/>
        <rFont val="Arial"/>
        <family val="2"/>
      </rPr>
      <t xml:space="preserve"> must be met on the initial application.</t>
    </r>
  </si>
  <si>
    <t>Expanding (more than 12 months old, adding jobs)</t>
  </si>
  <si>
    <r>
      <t xml:space="preserve">1)  Is the Consortium's mission statement </t>
    </r>
    <r>
      <rPr>
        <b/>
        <u val="single"/>
        <sz val="10"/>
        <rFont val="Arial"/>
        <family val="2"/>
      </rPr>
      <t>attached</t>
    </r>
    <r>
      <rPr>
        <sz val="10"/>
        <rFont val="Arial"/>
        <family val="2"/>
      </rPr>
      <t>?</t>
    </r>
  </si>
  <si>
    <t>Please explain how the effort is industry-driven:</t>
  </si>
  <si>
    <t>Please demonstrate collaboration by the area providers of employment and training services:</t>
  </si>
  <si>
    <t>Please document an overall cost savings for the training project because of the collaborative effort:</t>
  </si>
  <si>
    <t>Please explain how the project facilitates the advancement of the host community's economic development efforts:</t>
  </si>
  <si>
    <t>CONSORTIUM PROJECT INFORMATION</t>
  </si>
  <si>
    <t>ConsMission</t>
  </si>
  <si>
    <t>ConsBylaws</t>
  </si>
  <si>
    <t>ConsBank</t>
  </si>
  <si>
    <t>Name of Lead Company:</t>
  </si>
  <si>
    <t>ConsMember</t>
  </si>
  <si>
    <t>If no, please provide explanation:</t>
  </si>
  <si>
    <t>Employee Benefits are payments by the company for its full-time employees for health insurance, life insurance, dental insurance, vision insurance, defined benefit plans, 401(k) plans or similar plans.</t>
  </si>
  <si>
    <r>
      <t xml:space="preserve">If yes, a copy of the notification is </t>
    </r>
    <r>
      <rPr>
        <i/>
        <u val="single"/>
        <sz val="10"/>
        <rFont val="Arial"/>
        <family val="2"/>
      </rPr>
      <t>required to be included</t>
    </r>
    <r>
      <rPr>
        <i/>
        <sz val="10"/>
        <rFont val="Arial"/>
        <family val="2"/>
      </rPr>
      <t xml:space="preserve"> with this application.  The notification must include a copy of the training plan to the collective bargaining agent.  If there is more than one collective bargaining agent, notification must be sent to each.</t>
    </r>
  </si>
  <si>
    <t>PCI 8</t>
  </si>
  <si>
    <r>
      <rPr>
        <b/>
        <sz val="10"/>
        <rFont val="Arial"/>
        <family val="2"/>
      </rPr>
      <t>CONSORTIUM PROJECTS ONLY</t>
    </r>
    <r>
      <rPr>
        <sz val="10"/>
        <rFont val="Arial"/>
        <family val="2"/>
      </rPr>
      <t>:  This form is required to be completed for each participating training consortium project and submitted to the BSSC with the application for grant-in-aid funds.</t>
    </r>
  </si>
  <si>
    <t>CURRENT CONSORTIUM OFFICERS</t>
  </si>
  <si>
    <r>
      <t xml:space="preserve">2)  Are the Consortium's bylaws </t>
    </r>
    <r>
      <rPr>
        <b/>
        <u val="single"/>
        <sz val="10"/>
        <rFont val="Arial"/>
        <family val="2"/>
      </rPr>
      <t>attached</t>
    </r>
    <r>
      <rPr>
        <sz val="10"/>
        <rFont val="Arial"/>
        <family val="2"/>
      </rPr>
      <t>?</t>
    </r>
  </si>
  <si>
    <t>CURRENT CONSORTIUM MEMBERS</t>
  </si>
  <si>
    <t>Member Name</t>
  </si>
  <si>
    <t>If unsure, please contact the Labor Cabinet at (502) 564-3070</t>
  </si>
  <si>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BSSC, the Kentucky Attorney General or court of competent jurisdiction).  Information reported to the Cabinet or the BSSC with regard to employment numbers, training costs, reimbursements and other information as required by a grant-in-aid agreement shall be available for public disclosure.</t>
  </si>
  <si>
    <t>Larue</t>
  </si>
  <si>
    <r>
      <t xml:space="preserve">Please identify all owners of the company with 20% or more interest in the company, including parent companies for subsidiaries.  </t>
    </r>
    <r>
      <rPr>
        <b/>
        <u val="single"/>
        <sz val="9"/>
        <rFont val="Arial"/>
        <family val="2"/>
      </rPr>
      <t>If owners are legal entities, please identify the officers serving on the board of directors, management committee of the applicant or other governing body or appropriate principals with governing oversight of the applicant entity and provide the requested information</t>
    </r>
    <r>
      <rPr>
        <b/>
        <sz val="9"/>
        <rFont val="Arial"/>
        <family val="2"/>
      </rPr>
      <t>. The Cabinet may run a background check on any individuals identified.  If necessary, please submit listing on a separate document.</t>
    </r>
    <r>
      <rPr>
        <b/>
        <sz val="9"/>
        <rFont val="Arial"/>
        <family val="2"/>
      </rPr>
      <t xml:space="preserve">  </t>
    </r>
  </si>
  <si>
    <t>For Service and Technology (non-retail) projects ONLY:</t>
  </si>
  <si>
    <t>Current number of full-time Kentucky</t>
  </si>
  <si>
    <t>resident employees at the project location</t>
  </si>
  <si>
    <t>Service &amp; Technology (non-retail)</t>
  </si>
  <si>
    <t>This application is a consortium application</t>
  </si>
  <si>
    <t>Listed below is a portion of the scoring criteria.  In order to receive the point(s) for a criterion, the applicant company/consortium must already be participating in the activity; points will not be given it the applicant is just beginning to train in the activity.  When a criterion requires examples, points will only be permissible if valid examples are provided below.</t>
  </si>
  <si>
    <t>Company is an active member of an industry partnership or consortia that is primarily focused on training and workforce development</t>
  </si>
  <si>
    <t>Area of Need</t>
  </si>
  <si>
    <t>County Where Project will be Located</t>
  </si>
  <si>
    <t>IN HOUSE TRAINING PROVIDED BY INSTRUCTORS OF THE APPLICANT ENTITY</t>
  </si>
  <si>
    <t>Training Activity</t>
  </si>
  <si>
    <t>Claiming Trainee Wages?</t>
  </si>
  <si>
    <t>Projected # of Eligible KY Trainees</t>
  </si>
  <si>
    <t>Projected Trainee Wage Cost (if Claimed)</t>
  </si>
  <si>
    <t>ClaimTrain</t>
  </si>
  <si>
    <t>In-house Training #1</t>
  </si>
  <si>
    <t>In-house Training #2</t>
  </si>
  <si>
    <t>In-house Training #3</t>
  </si>
  <si>
    <t>In-house Training #4</t>
  </si>
  <si>
    <t>In-house Training #5</t>
  </si>
  <si>
    <t>In-house Training #6</t>
  </si>
  <si>
    <t>In-house Training #7</t>
  </si>
  <si>
    <t>In-house Training #8</t>
  </si>
  <si>
    <t>In-house Training #9</t>
  </si>
  <si>
    <t>In-house Training #10</t>
  </si>
  <si>
    <t>In-house Training #11</t>
  </si>
  <si>
    <t>In-house Training #12</t>
  </si>
  <si>
    <t>In-house Training #13</t>
  </si>
  <si>
    <t>In-house Training #14</t>
  </si>
  <si>
    <t>In-house Training #15</t>
  </si>
  <si>
    <t>EDUCATIONAL INSTITUTION AND CONSULTANT TRAINING</t>
  </si>
  <si>
    <t>Training #1</t>
  </si>
  <si>
    <t>Training #2</t>
  </si>
  <si>
    <t>Training #3</t>
  </si>
  <si>
    <t>Training #4</t>
  </si>
  <si>
    <t>Training #5</t>
  </si>
  <si>
    <t>Training #6</t>
  </si>
  <si>
    <t>Training #7</t>
  </si>
  <si>
    <t>Training #8</t>
  </si>
  <si>
    <t>Training #9</t>
  </si>
  <si>
    <t>Training #10</t>
  </si>
  <si>
    <t>Training #11</t>
  </si>
  <si>
    <t>Training #12</t>
  </si>
  <si>
    <t>Training #13</t>
  </si>
  <si>
    <t>Training #14</t>
  </si>
  <si>
    <t>Training #15</t>
  </si>
  <si>
    <t>REGISTERED APPRENTICESHIP:  YEAR ONE APPRENTICES</t>
  </si>
  <si>
    <t>Registered Apprentices</t>
  </si>
  <si>
    <t>Year 1</t>
  </si>
  <si>
    <t>Number of Apprentices</t>
  </si>
  <si>
    <t>Eligible Cost Per Apprentice</t>
  </si>
  <si>
    <t>Total BSSC Eligible Training Costs:  Lesser of Project Cost X 50% or</t>
  </si>
  <si>
    <t xml:space="preserve"> (funding cap based on consortium or # of employees)</t>
  </si>
  <si>
    <t xml:space="preserve">Number of full-time Kentucky trainees </t>
  </si>
  <si>
    <t>X</t>
  </si>
  <si>
    <r>
      <t xml:space="preserve"> </t>
    </r>
    <r>
      <rPr>
        <sz val="10"/>
        <rFont val="Arial"/>
        <family val="2"/>
      </rPr>
      <t>grant cap per trainee</t>
    </r>
  </si>
  <si>
    <t>(lesser of A and B)</t>
  </si>
  <si>
    <r>
      <t xml:space="preserve">3)  Have you </t>
    </r>
    <r>
      <rPr>
        <b/>
        <u val="single"/>
        <sz val="10"/>
        <rFont val="Arial"/>
        <family val="2"/>
      </rPr>
      <t>attached</t>
    </r>
    <r>
      <rPr>
        <sz val="10"/>
        <rFont val="Arial"/>
        <family val="2"/>
      </rPr>
      <t xml:space="preserve"> completed Consortium Member information forms for each member of the consortium?</t>
    </r>
  </si>
  <si>
    <t>Complete the BSSC Project Info Worksheet prior to completing this worksheet</t>
  </si>
  <si>
    <t>From BSSC Project Info Worksheet</t>
  </si>
  <si>
    <t>Will the applicant either (a) provide a service to or use technology for customer or affiliate entities predominantly outside the Commonwealth of Kentucky, or (b) provide a service or technology designed to serve multistate, national, or international markets?</t>
  </si>
  <si>
    <r>
      <t xml:space="preserve">Grant includes training that is part of a </t>
    </r>
    <r>
      <rPr>
        <u val="single"/>
        <sz val="10"/>
        <rFont val="Arial"/>
        <family val="2"/>
      </rPr>
      <t>Registered Apprenticeship</t>
    </r>
    <r>
      <rPr>
        <sz val="10"/>
        <rFont val="Arial"/>
        <family val="2"/>
      </rPr>
      <t xml:space="preserve"> Program (as defined by the Labor Cabinet)</t>
    </r>
  </si>
  <si>
    <t>Participates in development of the future workforce through activities that prepare students for work including, but not limited to: co-op, work study, career days, job shadowing, school to work, TRACK, etc.</t>
  </si>
  <si>
    <t>Projected Trainer/ Instructor Cost @ $50/hour</t>
  </si>
  <si>
    <t>Projected Total In-house Training Cost (Trainer/Instructor Hours + Trainee Wages if Claimed)</t>
  </si>
  <si>
    <r>
      <t xml:space="preserve">Projected Training Hours </t>
    </r>
    <r>
      <rPr>
        <u val="single"/>
        <sz val="8"/>
        <rFont val="Arial"/>
        <family val="2"/>
      </rPr>
      <t>Per Trainee</t>
    </r>
    <r>
      <rPr>
        <sz val="8"/>
        <rFont val="Arial"/>
        <family val="2"/>
      </rPr>
      <t xml:space="preserve"> (Length of Course)</t>
    </r>
  </si>
  <si>
    <t>Total from any additional pages</t>
  </si>
  <si>
    <t>Projected Training Hours Per Trainee (Length of Course)</t>
  </si>
  <si>
    <t>Projected Ed Institution/ Consultant Cost for Training</t>
  </si>
  <si>
    <t xml:space="preserve">Projected Trainer/ Instructor Cost </t>
  </si>
  <si>
    <t xml:space="preserve">Projected Trainee Wage Cost (if Claimed) </t>
  </si>
  <si>
    <t>Projected Total Educational Institution and Consultant Training Cost</t>
  </si>
  <si>
    <r>
      <t xml:space="preserve">An individual company may complete and submit any BSSC application on its own without a consultant or a co-applicant.  The application for Grant-in-Aid, consisting of the Project Information, Training Plan, Score, Consortium Project Information (if applicable), Certification and Disclosure worksheets, should be completed and submitted, including any required attachments, to the address below or emailed to CED.BSSCGRP@ky.gov.  </t>
    </r>
    <r>
      <rPr>
        <b/>
        <sz val="10"/>
        <rFont val="Arial"/>
        <family val="2"/>
      </rPr>
      <t>Even if you mail your application, email a copy of the application (in Excel format) to CED.BSSCGRP@ky.gov.</t>
    </r>
  </si>
  <si>
    <t>BLUEGRASS STATE SKILLS CORPORATION</t>
  </si>
  <si>
    <t>BOARD OF DIRECTORS</t>
  </si>
  <si>
    <t>BSSC COMPETITIVE GRANT IN AID PROJECT REPORT</t>
  </si>
  <si>
    <t>Company:</t>
  </si>
  <si>
    <t>City:</t>
  </si>
  <si>
    <t>Industry Sector:</t>
  </si>
  <si>
    <t>Bus. Devp. Contact:</t>
  </si>
  <si>
    <t>Training Description:</t>
  </si>
  <si>
    <t>Training Details:</t>
  </si>
  <si>
    <t>Classroom/OJT - In-House</t>
  </si>
  <si>
    <t>Classroom/OJT - Consultant/Educational Institution</t>
  </si>
  <si>
    <t>Instructional Materials, Textbooks &amp; Supplies</t>
  </si>
  <si>
    <t>Registered Apprenticeship - Year 1</t>
  </si>
  <si>
    <t>Number of Trainees</t>
  </si>
  <si>
    <t>Total Costs</t>
  </si>
  <si>
    <t>BSSC Eligible Costs</t>
  </si>
  <si>
    <t>Existing Employment</t>
  </si>
  <si>
    <t>Projected New Employment</t>
  </si>
  <si>
    <t>Requirements:</t>
  </si>
  <si>
    <t>Employment &amp; Wage Information:</t>
  </si>
  <si>
    <t>Total Hourly Compensation:</t>
  </si>
  <si>
    <t>Base Hourly Wage:</t>
  </si>
  <si>
    <t>Eligible BSSC Grant Amount</t>
  </si>
  <si>
    <t>(based on eligible costs and employment level)</t>
  </si>
  <si>
    <t>Application Score</t>
  </si>
  <si>
    <t xml:space="preserve">County: </t>
  </si>
  <si>
    <t xml:space="preserve">BSSC #: </t>
  </si>
  <si>
    <t xml:space="preserve">OFS Staff: </t>
  </si>
  <si>
    <t xml:space="preserve">Consortia </t>
  </si>
  <si>
    <t>BoardDate</t>
  </si>
  <si>
    <t>Total Hourly Compensation</t>
  </si>
  <si>
    <t>Complete the application worksheets in order; some information from earlier worksheets is carried over to auto-fill or auto-calculate information on subsequent worksheets.  Do not make any entries on the BSSC Competitive Grant-in-Aid Project Report (the last worksheet, under the BSSC Use Only tab).  This worksheet is for internal BSSC use.</t>
  </si>
  <si>
    <t>C. Wingate</t>
  </si>
  <si>
    <t>Please provide a brief description of the type(s) of training to be provided and justification as to why the training is needed:</t>
  </si>
  <si>
    <t>Fields in yellow will auto-populate based on other entries made in this application.  Dollar amounts will be rounded to the nearest whole dollar.</t>
  </si>
  <si>
    <t>Enter NAICS Code here</t>
  </si>
  <si>
    <t>WIBQuestion</t>
  </si>
  <si>
    <t>BusDevpContact</t>
  </si>
  <si>
    <t>Enter Federal Tax ID # here</t>
  </si>
  <si>
    <r>
      <t xml:space="preserve">Applications receiving a minimum score of </t>
    </r>
    <r>
      <rPr>
        <b/>
        <sz val="10"/>
        <rFont val="Arial"/>
        <family val="2"/>
      </rPr>
      <t>70</t>
    </r>
    <r>
      <rPr>
        <sz val="10"/>
        <rFont val="Arial"/>
        <family val="2"/>
      </rPr>
      <t xml:space="preserve"> or more will be considered for approval.  All other applications with a score of less than 70 will be returned to the applicant.</t>
    </r>
  </si>
  <si>
    <t xml:space="preserve">6 Digit NAICS Code </t>
  </si>
  <si>
    <t>Equipment (Consortia Only)</t>
  </si>
  <si>
    <t>Area_10</t>
  </si>
  <si>
    <t>Please explain the common training needs of the participating industries (if requesting reimbursement for equipment costs, explain how equipment will be used):</t>
  </si>
  <si>
    <t xml:space="preserve">Company/Consortium Name </t>
  </si>
  <si>
    <t>Kentucky Secretary of State)</t>
  </si>
  <si>
    <t xml:space="preserve">  (as registered with the </t>
  </si>
  <si>
    <t>The purpose of BSSC is to improve and promote employment opportunities for the residents of the Commonwealth through agreements for skills training programs.  The BSSC works with business and industry and Kentucky's educational institutions to establish programs of skills training.  For more information on BSSC, its programs and program guidelines, please go to the following website:  www.thinkkentucky.com/bssc/bssc.aspx</t>
  </si>
  <si>
    <t>The application (available at www.thinkkentucky.com/bssc/bssc.aspx) must be submitted on the current form.  Temporary internet files may need to be deleted to ensure the most current form is downloaded.</t>
  </si>
  <si>
    <t>Email addresses for ownership individuals listed above</t>
  </si>
  <si>
    <t>#1/Row 39</t>
  </si>
  <si>
    <t>#2/Row 40</t>
  </si>
  <si>
    <t>#3/Row 41</t>
  </si>
  <si>
    <t>#4/Row 42</t>
  </si>
  <si>
    <t>#5/Row 43</t>
  </si>
  <si>
    <t>Current Residence City</t>
  </si>
  <si>
    <t xml:space="preserve">     In addition, the undersigned, on behalf of the applicant, acknowledges and grants permission to the BSSC to share any and all information contained within the application and its attachments with appropriate state agencies, local jurisdiction(s) and contracted consultants to determine the feasibility and potential impacts associated with the project for which incentives are sought.</t>
  </si>
  <si>
    <t>Organization1</t>
  </si>
  <si>
    <t>Unincorporated Nonprofit Association</t>
  </si>
  <si>
    <t>Projected Trainer Instructional Training Hours</t>
  </si>
  <si>
    <t>Area 7</t>
  </si>
  <si>
    <t>Area 17</t>
  </si>
  <si>
    <t>Rev 5/2017</t>
  </si>
  <si>
    <t>All pages of the application must be completed and received in our office on or before the deadline date (postmarked dates/times are not accepted).  The earliest applications may be submitted for fiscal year 2017-18 is May 15, 2017.  Any applications received prior to May 15, 2017 will not be processed.</t>
  </si>
  <si>
    <t>Was the company approved for any BSSC incentives during the previous BSSC fiscal year (July 1, 2016 – June 30, 2017)?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</si>
</sst>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0.0_);[Red]\(#,##0.0\)"/>
    <numFmt numFmtId="167" formatCode="0.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00"/>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u val="single"/>
      <sz val="10"/>
      <name val="Arial"/>
      <family val="2"/>
    </font>
    <font>
      <i/>
      <sz val="10"/>
      <name val="Arial"/>
      <family val="2"/>
    </font>
    <font>
      <b/>
      <sz val="12"/>
      <name val="Arial"/>
      <family val="2"/>
    </font>
    <font>
      <u val="single"/>
      <sz val="10"/>
      <name val="Arial"/>
      <family val="2"/>
    </font>
    <font>
      <sz val="10"/>
      <color indexed="10"/>
      <name val="Arial"/>
      <family val="2"/>
    </font>
    <font>
      <sz val="9"/>
      <name val="Arial"/>
      <family val="2"/>
    </font>
    <font>
      <i/>
      <sz val="9"/>
      <name val="Arial"/>
      <family val="2"/>
    </font>
    <font>
      <sz val="24"/>
      <name val="Arial"/>
      <family val="2"/>
    </font>
    <font>
      <i/>
      <u val="single"/>
      <sz val="10"/>
      <name val="Arial"/>
      <family val="2"/>
    </font>
    <font>
      <b/>
      <sz val="9"/>
      <name val="Arial"/>
      <family val="2"/>
    </font>
    <font>
      <b/>
      <u val="single"/>
      <sz val="9"/>
      <name val="Arial"/>
      <family val="2"/>
    </font>
    <font>
      <u val="single"/>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dashDot"/>
    </border>
    <border>
      <left style="medium"/>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82">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33" borderId="0" xfId="0" applyFill="1" applyAlignment="1">
      <alignment/>
    </xf>
    <xf numFmtId="0" fontId="5" fillId="0" borderId="0" xfId="0" applyFont="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Border="1" applyAlignment="1">
      <alignment horizontal="right"/>
    </xf>
    <xf numFmtId="0" fontId="0" fillId="33" borderId="14" xfId="0" applyFill="1" applyBorder="1" applyAlignment="1">
      <alignment/>
    </xf>
    <xf numFmtId="0" fontId="6" fillId="33" borderId="0" xfId="0" applyFont="1" applyFill="1" applyBorder="1" applyAlignment="1">
      <alignment/>
    </xf>
    <xf numFmtId="0" fontId="0" fillId="33" borderId="15" xfId="0" applyFill="1" applyBorder="1" applyAlignment="1">
      <alignment/>
    </xf>
    <xf numFmtId="0" fontId="0" fillId="33" borderId="14" xfId="0" applyFill="1" applyBorder="1" applyAlignment="1">
      <alignment wrapText="1"/>
    </xf>
    <xf numFmtId="0" fontId="0" fillId="33" borderId="16" xfId="0" applyFill="1" applyBorder="1" applyAlignment="1">
      <alignment/>
    </xf>
    <xf numFmtId="0" fontId="0" fillId="33" borderId="17" xfId="0" applyFill="1" applyBorder="1" applyAlignment="1">
      <alignment/>
    </xf>
    <xf numFmtId="0" fontId="7" fillId="0" borderId="0" xfId="0" applyFont="1" applyAlignment="1">
      <alignment/>
    </xf>
    <xf numFmtId="0" fontId="0" fillId="0" borderId="10" xfId="0" applyBorder="1" applyAlignment="1" applyProtection="1">
      <alignment vertical="top" wrapText="1"/>
      <protection locked="0"/>
    </xf>
    <xf numFmtId="167"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8" xfId="0" applyBorder="1" applyAlignment="1" applyProtection="1">
      <alignment horizontal="center" wrapText="1"/>
      <protection locked="0"/>
    </xf>
    <xf numFmtId="0" fontId="0" fillId="0" borderId="0" xfId="0" applyAlignment="1">
      <alignment wrapText="1"/>
    </xf>
    <xf numFmtId="0" fontId="0" fillId="0" borderId="0" xfId="0" applyAlignment="1">
      <alignment horizontal="centerContinuous"/>
    </xf>
    <xf numFmtId="0" fontId="0" fillId="0" borderId="0" xfId="0" applyAlignment="1">
      <alignment vertical="top" wrapText="1"/>
    </xf>
    <xf numFmtId="0" fontId="8" fillId="0" borderId="0" xfId="0" applyFont="1" applyAlignment="1">
      <alignment/>
    </xf>
    <xf numFmtId="0" fontId="6" fillId="0" borderId="0" xfId="0" applyFont="1" applyAlignment="1">
      <alignment/>
    </xf>
    <xf numFmtId="0" fontId="0" fillId="34" borderId="0" xfId="0" applyFill="1" applyAlignment="1">
      <alignment/>
    </xf>
    <xf numFmtId="0" fontId="0" fillId="33" borderId="19" xfId="0" applyFill="1" applyBorder="1" applyAlignment="1">
      <alignment/>
    </xf>
    <xf numFmtId="0" fontId="5" fillId="33" borderId="13" xfId="0" applyFont="1" applyFill="1" applyBorder="1" applyAlignment="1">
      <alignment/>
    </xf>
    <xf numFmtId="0" fontId="5" fillId="34" borderId="0" xfId="0" applyFont="1" applyFill="1" applyAlignment="1">
      <alignment/>
    </xf>
    <xf numFmtId="0" fontId="9" fillId="33" borderId="0" xfId="0" applyFont="1" applyFill="1" applyBorder="1" applyAlignment="1">
      <alignment/>
    </xf>
    <xf numFmtId="0" fontId="0" fillId="34" borderId="0" xfId="0" applyFill="1" applyBorder="1" applyAlignment="1">
      <alignment/>
    </xf>
    <xf numFmtId="0" fontId="5" fillId="34" borderId="0" xfId="0" applyFont="1" applyFill="1" applyBorder="1" applyAlignment="1">
      <alignment/>
    </xf>
    <xf numFmtId="0" fontId="0" fillId="0" borderId="0" xfId="0" applyAlignment="1">
      <alignment/>
    </xf>
    <xf numFmtId="0" fontId="0" fillId="0" borderId="0" xfId="0" applyFill="1" applyBorder="1" applyAlignment="1">
      <alignment/>
    </xf>
    <xf numFmtId="0" fontId="0" fillId="33" borderId="17" xfId="0" applyFill="1" applyBorder="1" applyAlignment="1">
      <alignment wrapText="1"/>
    </xf>
    <xf numFmtId="0" fontId="0" fillId="0" borderId="0" xfId="0" applyFill="1" applyAlignment="1">
      <alignment/>
    </xf>
    <xf numFmtId="38" fontId="0" fillId="0" borderId="10" xfId="0" applyNumberFormat="1" applyFill="1" applyBorder="1" applyAlignment="1" applyProtection="1">
      <alignment horizontal="center"/>
      <protection locked="0"/>
    </xf>
    <xf numFmtId="0" fontId="2" fillId="33" borderId="0" xfId="0" applyFont="1" applyFill="1" applyBorder="1" applyAlignment="1">
      <alignment horizontal="right"/>
    </xf>
    <xf numFmtId="0" fontId="0" fillId="34" borderId="17" xfId="0" applyFill="1" applyBorder="1" applyAlignment="1">
      <alignment/>
    </xf>
    <xf numFmtId="0" fontId="0" fillId="0" borderId="0" xfId="0" applyBorder="1" applyAlignment="1">
      <alignment/>
    </xf>
    <xf numFmtId="0" fontId="0" fillId="33" borderId="10" xfId="0" applyFill="1" applyBorder="1" applyAlignment="1">
      <alignment horizontal="center" wrapText="1"/>
    </xf>
    <xf numFmtId="0" fontId="0" fillId="33" borderId="20" xfId="0" applyFill="1" applyBorder="1" applyAlignment="1">
      <alignment horizontal="centerContinuous"/>
    </xf>
    <xf numFmtId="0" fontId="0" fillId="33" borderId="21" xfId="0" applyFill="1" applyBorder="1" applyAlignment="1">
      <alignment horizontal="centerContinuous"/>
    </xf>
    <xf numFmtId="0" fontId="0" fillId="33" borderId="13" xfId="0" applyFill="1" applyBorder="1" applyAlignment="1">
      <alignment wrapText="1"/>
    </xf>
    <xf numFmtId="0" fontId="0" fillId="33" borderId="19" xfId="0" applyFill="1" applyBorder="1" applyAlignment="1">
      <alignment wrapText="1"/>
    </xf>
    <xf numFmtId="0" fontId="1" fillId="0" borderId="0" xfId="0" applyFont="1" applyAlignment="1">
      <alignment/>
    </xf>
    <xf numFmtId="0" fontId="1" fillId="33" borderId="0" xfId="0" applyFont="1" applyFill="1" applyBorder="1" applyAlignment="1">
      <alignment/>
    </xf>
    <xf numFmtId="0" fontId="1" fillId="0" borderId="0" xfId="0" applyFont="1" applyAlignment="1">
      <alignment/>
    </xf>
    <xf numFmtId="0" fontId="0" fillId="0" borderId="10" xfId="0" applyFont="1" applyBorder="1" applyAlignment="1">
      <alignment/>
    </xf>
    <xf numFmtId="0" fontId="0" fillId="33" borderId="20" xfId="0" applyFont="1" applyFill="1" applyBorder="1" applyAlignment="1">
      <alignment/>
    </xf>
    <xf numFmtId="0" fontId="0" fillId="33" borderId="22" xfId="0" applyFill="1" applyBorder="1" applyAlignment="1">
      <alignment wrapText="1"/>
    </xf>
    <xf numFmtId="0" fontId="0" fillId="33" borderId="21" xfId="0" applyFill="1" applyBorder="1" applyAlignment="1">
      <alignment wrapText="1"/>
    </xf>
    <xf numFmtId="0" fontId="12" fillId="0" borderId="10" xfId="0" applyFont="1" applyBorder="1" applyAlignment="1" applyProtection="1">
      <alignment horizontal="center" vertical="top"/>
      <protection locked="0"/>
    </xf>
    <xf numFmtId="0" fontId="0" fillId="33" borderId="0" xfId="0" applyFont="1" applyFill="1" applyBorder="1" applyAlignment="1">
      <alignment/>
    </xf>
    <xf numFmtId="0" fontId="0" fillId="33" borderId="11" xfId="0" applyFont="1" applyFill="1" applyBorder="1" applyAlignment="1">
      <alignment/>
    </xf>
    <xf numFmtId="0" fontId="5" fillId="33" borderId="13" xfId="0" applyFont="1" applyFill="1" applyBorder="1" applyAlignment="1" applyProtection="1">
      <alignment/>
      <protection/>
    </xf>
    <xf numFmtId="0" fontId="8" fillId="33" borderId="0" xfId="0" applyFont="1" applyFill="1" applyBorder="1" applyAlignment="1" applyProtection="1">
      <alignment/>
      <protection/>
    </xf>
    <xf numFmtId="0" fontId="0" fillId="33" borderId="14" xfId="0" applyFill="1" applyBorder="1" applyAlignment="1" applyProtection="1">
      <alignment horizontal="center"/>
      <protection locked="0"/>
    </xf>
    <xf numFmtId="0" fontId="0" fillId="0" borderId="10" xfId="0" applyFont="1" applyBorder="1" applyAlignment="1" applyProtection="1">
      <alignment horizontal="center" vertical="top"/>
      <protection locked="0"/>
    </xf>
    <xf numFmtId="0" fontId="0" fillId="0" borderId="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6" xfId="0" applyFill="1" applyBorder="1" applyAlignment="1" applyProtection="1">
      <alignment wrapText="1"/>
      <protection/>
    </xf>
    <xf numFmtId="0" fontId="8" fillId="33" borderId="13"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2" fillId="33" borderId="0" xfId="0" applyFont="1" applyFill="1" applyBorder="1" applyAlignment="1">
      <alignment/>
    </xf>
    <xf numFmtId="0" fontId="11" fillId="33" borderId="13" xfId="0" applyFont="1" applyFill="1" applyBorder="1" applyAlignment="1">
      <alignment wrapText="1"/>
    </xf>
    <xf numFmtId="0" fontId="11" fillId="33" borderId="0" xfId="0" applyFont="1" applyFill="1" applyBorder="1" applyAlignment="1">
      <alignment wrapText="1"/>
    </xf>
    <xf numFmtId="0" fontId="11" fillId="33" borderId="14" xfId="0" applyFont="1" applyFill="1" applyBorder="1" applyAlignment="1">
      <alignment wrapText="1"/>
    </xf>
    <xf numFmtId="0" fontId="55" fillId="33" borderId="0" xfId="0" applyFont="1" applyFill="1" applyBorder="1" applyAlignment="1">
      <alignment/>
    </xf>
    <xf numFmtId="0" fontId="2" fillId="34" borderId="17" xfId="0" applyFont="1" applyFill="1" applyBorder="1" applyAlignment="1">
      <alignment/>
    </xf>
    <xf numFmtId="0" fontId="0" fillId="33" borderId="0" xfId="0" applyFont="1" applyFill="1" applyAlignment="1">
      <alignment/>
    </xf>
    <xf numFmtId="0" fontId="2" fillId="33" borderId="0" xfId="0" applyFont="1" applyFill="1" applyBorder="1" applyAlignment="1">
      <alignment horizontal="right"/>
    </xf>
    <xf numFmtId="0" fontId="0" fillId="33" borderId="10" xfId="0" applyFont="1" applyFill="1" applyBorder="1" applyAlignment="1">
      <alignment horizontal="center" wrapText="1"/>
    </xf>
    <xf numFmtId="0" fontId="0" fillId="0" borderId="0" xfId="0" applyFont="1" applyAlignment="1">
      <alignment wrapText="1"/>
    </xf>
    <xf numFmtId="0" fontId="0" fillId="0" borderId="0" xfId="0" applyFont="1" applyBorder="1" applyAlignment="1">
      <alignment/>
    </xf>
    <xf numFmtId="0" fontId="0" fillId="33" borderId="0" xfId="0" applyFont="1" applyFill="1" applyBorder="1" applyAlignment="1">
      <alignment horizontal="right"/>
    </xf>
    <xf numFmtId="38" fontId="0" fillId="35" borderId="10" xfId="0" applyNumberFormat="1" applyFill="1" applyBorder="1" applyAlignment="1" applyProtection="1">
      <alignment horizontal="center"/>
      <protection locked="0"/>
    </xf>
    <xf numFmtId="0" fontId="2" fillId="33" borderId="23" xfId="0" applyFont="1" applyFill="1" applyBorder="1" applyAlignment="1">
      <alignment horizontal="center"/>
    </xf>
    <xf numFmtId="167" fontId="0" fillId="36" borderId="10" xfId="0" applyNumberFormat="1" applyFill="1" applyBorder="1" applyAlignment="1">
      <alignment horizontal="center"/>
    </xf>
    <xf numFmtId="0" fontId="0" fillId="33" borderId="0" xfId="0" applyFont="1" applyFill="1" applyBorder="1" applyAlignment="1">
      <alignment horizontal="left"/>
    </xf>
    <xf numFmtId="0" fontId="0" fillId="0" borderId="0" xfId="0" applyAlignment="1">
      <alignment horizontal="right"/>
    </xf>
    <xf numFmtId="0" fontId="0" fillId="0" borderId="17" xfId="0" applyBorder="1" applyAlignment="1">
      <alignment/>
    </xf>
    <xf numFmtId="0" fontId="0" fillId="0" borderId="22" xfId="0" applyBorder="1" applyAlignment="1">
      <alignment/>
    </xf>
    <xf numFmtId="0" fontId="0" fillId="33" borderId="17" xfId="0" applyFont="1" applyFill="1" applyBorder="1" applyAlignment="1" applyProtection="1">
      <alignment wrapText="1"/>
      <protection/>
    </xf>
    <xf numFmtId="9" fontId="0" fillId="33" borderId="0" xfId="0" applyNumberFormat="1" applyFont="1" applyFill="1" applyBorder="1" applyAlignment="1">
      <alignment horizontal="right"/>
    </xf>
    <xf numFmtId="0" fontId="2" fillId="33" borderId="0" xfId="0" applyFont="1" applyFill="1" applyBorder="1" applyAlignment="1">
      <alignment horizontal="left"/>
    </xf>
    <xf numFmtId="0" fontId="9" fillId="33" borderId="24" xfId="0" applyFont="1" applyFill="1" applyBorder="1" applyAlignment="1">
      <alignment/>
    </xf>
    <xf numFmtId="0" fontId="6" fillId="33" borderId="24" xfId="0" applyFont="1" applyFill="1" applyBorder="1" applyAlignment="1">
      <alignment/>
    </xf>
    <xf numFmtId="0" fontId="0" fillId="33" borderId="24" xfId="0" applyFill="1" applyBorder="1" applyAlignment="1">
      <alignment/>
    </xf>
    <xf numFmtId="0" fontId="2" fillId="33" borderId="24" xfId="0" applyFont="1" applyFill="1" applyBorder="1" applyAlignment="1">
      <alignment horizontal="right"/>
    </xf>
    <xf numFmtId="6" fontId="0" fillId="33" borderId="0" xfId="0" applyNumberFormat="1" applyFont="1" applyFill="1" applyBorder="1" applyAlignment="1">
      <alignment horizontal="right"/>
    </xf>
    <xf numFmtId="0" fontId="2" fillId="34" borderId="0" xfId="0" applyFont="1" applyFill="1" applyBorder="1" applyAlignment="1">
      <alignment/>
    </xf>
    <xf numFmtId="0" fontId="0" fillId="33" borderId="20" xfId="0" applyFont="1" applyFill="1" applyBorder="1" applyAlignment="1">
      <alignment/>
    </xf>
    <xf numFmtId="0" fontId="0" fillId="33" borderId="22" xfId="0" applyFill="1" applyBorder="1" applyAlignment="1">
      <alignment/>
    </xf>
    <xf numFmtId="0" fontId="1" fillId="0" borderId="0" xfId="0" applyFont="1" applyAlignment="1">
      <alignment horizontal="right"/>
    </xf>
    <xf numFmtId="0" fontId="0" fillId="33" borderId="19" xfId="0" applyFont="1" applyFill="1" applyBorder="1" applyAlignment="1" applyProtection="1">
      <alignment wrapText="1"/>
      <protection/>
    </xf>
    <xf numFmtId="0" fontId="0" fillId="33" borderId="21" xfId="0" applyFill="1" applyBorder="1" applyAlignment="1">
      <alignment/>
    </xf>
    <xf numFmtId="0" fontId="10" fillId="35" borderId="10" xfId="0" applyFont="1" applyFill="1" applyBorder="1" applyAlignment="1" applyProtection="1">
      <alignment horizontal="center" vertical="top"/>
      <protection locked="0"/>
    </xf>
    <xf numFmtId="0" fontId="10" fillId="35" borderId="10" xfId="0" applyFont="1" applyFill="1" applyBorder="1" applyAlignment="1" applyProtection="1">
      <alignment horizontal="center"/>
      <protection locked="0"/>
    </xf>
    <xf numFmtId="0" fontId="0" fillId="33" borderId="13"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xf>
    <xf numFmtId="0" fontId="0" fillId="35" borderId="10" xfId="0" applyFont="1" applyFill="1" applyBorder="1" applyAlignment="1" applyProtection="1">
      <alignment horizontal="center"/>
      <protection locked="0"/>
    </xf>
    <xf numFmtId="0" fontId="55" fillId="33" borderId="17" xfId="0" applyFont="1" applyFill="1" applyBorder="1" applyAlignment="1" applyProtection="1">
      <alignment horizontal="left"/>
      <protection/>
    </xf>
    <xf numFmtId="0" fontId="0" fillId="33" borderId="17" xfId="0" applyFont="1" applyFill="1" applyBorder="1" applyAlignment="1" applyProtection="1">
      <alignment/>
      <protection/>
    </xf>
    <xf numFmtId="0" fontId="2" fillId="33" borderId="16" xfId="0" applyFont="1" applyFill="1" applyBorder="1" applyAlignment="1">
      <alignment/>
    </xf>
    <xf numFmtId="0" fontId="10" fillId="33" borderId="10" xfId="0" applyFont="1" applyFill="1" applyBorder="1" applyAlignment="1">
      <alignment horizontal="center" wrapText="1"/>
    </xf>
    <xf numFmtId="0" fontId="55" fillId="34" borderId="0" xfId="0" applyFont="1" applyFill="1" applyAlignment="1">
      <alignment/>
    </xf>
    <xf numFmtId="0" fontId="10" fillId="0" borderId="0" xfId="0" applyFont="1" applyAlignment="1">
      <alignment/>
    </xf>
    <xf numFmtId="0" fontId="56" fillId="33" borderId="0" xfId="0" applyFont="1" applyFill="1" applyBorder="1" applyAlignment="1">
      <alignment/>
    </xf>
    <xf numFmtId="0" fontId="0" fillId="33" borderId="13" xfId="0" applyFill="1" applyBorder="1" applyAlignment="1">
      <alignment horizontal="right" wrapText="1"/>
    </xf>
    <xf numFmtId="0" fontId="0" fillId="33" borderId="0" xfId="0" applyFill="1" applyBorder="1" applyAlignment="1">
      <alignment horizontal="right" wrapText="1"/>
    </xf>
    <xf numFmtId="0" fontId="0" fillId="0" borderId="10" xfId="0" applyFont="1" applyBorder="1" applyAlignment="1" applyProtection="1">
      <alignment horizontal="center" vertical="center"/>
      <protection locked="0"/>
    </xf>
    <xf numFmtId="0" fontId="0" fillId="33" borderId="0" xfId="0" applyFont="1" applyFill="1" applyBorder="1" applyAlignment="1">
      <alignment horizontal="right" vertical="top"/>
    </xf>
    <xf numFmtId="0" fontId="10" fillId="33" borderId="15"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42" fontId="0" fillId="0" borderId="10" xfId="0" applyNumberFormat="1" applyFill="1" applyBorder="1" applyAlignment="1" applyProtection="1">
      <alignment/>
      <protection locked="0"/>
    </xf>
    <xf numFmtId="42" fontId="0" fillId="37" borderId="10" xfId="0" applyNumberFormat="1" applyFill="1" applyBorder="1" applyAlignment="1" applyProtection="1">
      <alignment/>
      <protection locked="0"/>
    </xf>
    <xf numFmtId="0" fontId="0" fillId="37" borderId="10" xfId="0" applyFont="1" applyFill="1" applyBorder="1" applyAlignment="1">
      <alignment horizontal="center"/>
    </xf>
    <xf numFmtId="42" fontId="0" fillId="37" borderId="10" xfId="0" applyNumberFormat="1" applyFont="1" applyFill="1" applyBorder="1" applyAlignment="1">
      <alignment horizontal="center"/>
    </xf>
    <xf numFmtId="0" fontId="10" fillId="33" borderId="0" xfId="0" applyFont="1" applyFill="1" applyBorder="1" applyAlignment="1">
      <alignment/>
    </xf>
    <xf numFmtId="0" fontId="2" fillId="33" borderId="0" xfId="0" applyFont="1" applyFill="1" applyBorder="1" applyAlignment="1">
      <alignment horizontal="center"/>
    </xf>
    <xf numFmtId="0" fontId="0" fillId="0" borderId="10" xfId="0" applyBorder="1" applyAlignment="1" applyProtection="1">
      <alignment horizontal="center" vertical="center"/>
      <protection locked="0"/>
    </xf>
    <xf numFmtId="0" fontId="0" fillId="33" borderId="16" xfId="0" applyFont="1" applyFill="1" applyBorder="1" applyAlignment="1">
      <alignment/>
    </xf>
    <xf numFmtId="0" fontId="0" fillId="0" borderId="10" xfId="0" applyFont="1" applyBorder="1" applyAlignment="1" applyProtection="1">
      <alignment vertical="top" wrapText="1"/>
      <protection locked="0"/>
    </xf>
    <xf numFmtId="14" fontId="0" fillId="0" borderId="21" xfId="0" applyNumberFormat="1" applyBorder="1" applyAlignment="1" applyProtection="1">
      <alignment wrapText="1"/>
      <protection locked="0"/>
    </xf>
    <xf numFmtId="14" fontId="0" fillId="0" borderId="21" xfId="0" applyNumberFormat="1" applyFont="1" applyBorder="1" applyAlignment="1" applyProtection="1">
      <alignment wrapText="1"/>
      <protection locked="0"/>
    </xf>
    <xf numFmtId="0" fontId="0" fillId="0" borderId="10" xfId="0" applyFont="1" applyBorder="1" applyAlignment="1" applyProtection="1">
      <alignment/>
      <protection locked="0"/>
    </xf>
    <xf numFmtId="0" fontId="0" fillId="0" borderId="10" xfId="0" applyFont="1" applyFill="1" applyBorder="1" applyAlignment="1" applyProtection="1">
      <alignment horizontal="center"/>
      <protection locked="0"/>
    </xf>
    <xf numFmtId="42" fontId="1" fillId="36" borderId="10" xfId="0" applyNumberFormat="1" applyFont="1" applyFill="1" applyBorder="1" applyAlignment="1" applyProtection="1">
      <alignment/>
      <protection/>
    </xf>
    <xf numFmtId="42" fontId="1" fillId="37" borderId="10" xfId="0" applyNumberFormat="1" applyFont="1" applyFill="1" applyBorder="1" applyAlignment="1" applyProtection="1">
      <alignment/>
      <protection/>
    </xf>
    <xf numFmtId="38" fontId="0" fillId="0" borderId="10" xfId="0" applyNumberFormat="1" applyFill="1" applyBorder="1" applyAlignment="1" applyProtection="1">
      <alignment horizontal="right"/>
      <protection locked="0"/>
    </xf>
    <xf numFmtId="39" fontId="0" fillId="0" borderId="10" xfId="0" applyNumberFormat="1" applyFill="1" applyBorder="1" applyAlignment="1" applyProtection="1">
      <alignment horizontal="right"/>
      <protection locked="0"/>
    </xf>
    <xf numFmtId="40" fontId="0" fillId="0" borderId="10" xfId="0" applyNumberFormat="1" applyFill="1" applyBorder="1" applyAlignment="1" applyProtection="1">
      <alignment horizontal="right"/>
      <protection locked="0"/>
    </xf>
    <xf numFmtId="0" fontId="2" fillId="33" borderId="22" xfId="0" applyFont="1" applyFill="1" applyBorder="1" applyAlignment="1">
      <alignment horizontal="center"/>
    </xf>
    <xf numFmtId="39" fontId="0" fillId="0" borderId="10" xfId="0" applyNumberFormat="1" applyFont="1" applyFill="1" applyBorder="1" applyAlignment="1" applyProtection="1">
      <alignment horizontal="right"/>
      <protection locked="0"/>
    </xf>
    <xf numFmtId="42" fontId="0" fillId="0" borderId="10" xfId="0" applyNumberFormat="1" applyFont="1" applyFill="1" applyBorder="1" applyAlignment="1" applyProtection="1">
      <alignment/>
      <protection locked="0"/>
    </xf>
    <xf numFmtId="0" fontId="7" fillId="0" borderId="0" xfId="0" applyFont="1" applyAlignment="1">
      <alignment horizontal="center"/>
    </xf>
    <xf numFmtId="174" fontId="0" fillId="0" borderId="0" xfId="0" applyNumberFormat="1" applyAlignment="1">
      <alignment/>
    </xf>
    <xf numFmtId="165" fontId="0" fillId="0" borderId="0" xfId="0" applyNumberFormat="1" applyAlignment="1">
      <alignment/>
    </xf>
    <xf numFmtId="0" fontId="0" fillId="0" borderId="0" xfId="0" applyBorder="1" applyAlignment="1">
      <alignment vertical="top" wrapText="1"/>
    </xf>
    <xf numFmtId="0" fontId="55" fillId="33" borderId="14" xfId="0" applyFont="1" applyFill="1" applyBorder="1" applyAlignment="1">
      <alignment horizontal="right"/>
    </xf>
    <xf numFmtId="0" fontId="0" fillId="0" borderId="0" xfId="0" applyFont="1" applyBorder="1" applyAlignment="1">
      <alignment/>
    </xf>
    <xf numFmtId="0" fontId="0" fillId="0" borderId="0" xfId="0" applyFont="1" applyFill="1" applyBorder="1" applyAlignment="1">
      <alignment/>
    </xf>
    <xf numFmtId="0" fontId="0" fillId="38" borderId="14" xfId="0" applyFont="1" applyFill="1" applyBorder="1" applyAlignment="1" applyProtection="1">
      <alignment horizontal="center"/>
      <protection locked="0"/>
    </xf>
    <xf numFmtId="0" fontId="1" fillId="0" borderId="10" xfId="0" applyFont="1" applyBorder="1" applyAlignment="1" applyProtection="1">
      <alignment horizontal="center" wrapText="1"/>
      <protection/>
    </xf>
    <xf numFmtId="0" fontId="0" fillId="0" borderId="10" xfId="0" applyFont="1" applyFill="1" applyBorder="1" applyAlignment="1">
      <alignment/>
    </xf>
    <xf numFmtId="0" fontId="0" fillId="0" borderId="20" xfId="0" applyFont="1" applyBorder="1" applyAlignment="1">
      <alignment horizontal="center" vertical="center" wrapText="1"/>
    </xf>
    <xf numFmtId="0" fontId="0" fillId="0" borderId="22" xfId="0" applyFont="1" applyBorder="1" applyAlignment="1">
      <alignment/>
    </xf>
    <xf numFmtId="0" fontId="0" fillId="0" borderId="21" xfId="0" applyFont="1" applyBorder="1" applyAlignment="1">
      <alignment/>
    </xf>
    <xf numFmtId="0" fontId="0" fillId="0" borderId="0" xfId="0" applyFont="1" applyAlignment="1">
      <alignment wrapText="1"/>
    </xf>
    <xf numFmtId="0" fontId="0" fillId="0" borderId="0" xfId="0" applyAlignment="1">
      <alignment wrapText="1"/>
    </xf>
    <xf numFmtId="165" fontId="0" fillId="0" borderId="20" xfId="0" applyNumberFormat="1" applyFont="1" applyBorder="1" applyAlignment="1">
      <alignment horizontal="center" vertical="center" wrapText="1"/>
    </xf>
    <xf numFmtId="165" fontId="0" fillId="0" borderId="22" xfId="0" applyNumberFormat="1" applyFont="1" applyBorder="1" applyAlignment="1">
      <alignment/>
    </xf>
    <xf numFmtId="165" fontId="0" fillId="0" borderId="21" xfId="0" applyNumberFormat="1" applyFont="1" applyBorder="1" applyAlignment="1">
      <alignment/>
    </xf>
    <xf numFmtId="0" fontId="0" fillId="0" borderId="0" xfId="0" applyFont="1" applyAlignment="1">
      <alignment vertical="center" wrapText="1"/>
    </xf>
    <xf numFmtId="0" fontId="0" fillId="0" borderId="0" xfId="0" applyAlignment="1">
      <alignment vertical="center" wrapText="1"/>
    </xf>
    <xf numFmtId="0" fontId="0" fillId="0" borderId="0" xfId="0" applyFont="1" applyFill="1" applyAlignment="1">
      <alignment wrapText="1"/>
    </xf>
    <xf numFmtId="0" fontId="7" fillId="0" borderId="0" xfId="0" applyFont="1" applyAlignment="1">
      <alignment horizontal="center"/>
    </xf>
    <xf numFmtId="0" fontId="0" fillId="0" borderId="20"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0" xfId="0" applyFont="1" applyBorder="1" applyAlignment="1" applyProtection="1">
      <alignment wrapText="1"/>
      <protection locked="0"/>
    </xf>
    <xf numFmtId="0" fontId="0" fillId="0" borderId="22" xfId="0" applyBorder="1" applyAlignment="1" applyProtection="1">
      <alignment wrapText="1"/>
      <protection locked="0"/>
    </xf>
    <xf numFmtId="0" fontId="0" fillId="0" borderId="21" xfId="0" applyBorder="1" applyAlignment="1" applyProtection="1">
      <alignment wrapText="1"/>
      <protection locked="0"/>
    </xf>
    <xf numFmtId="165" fontId="0" fillId="0" borderId="20" xfId="0" applyNumberFormat="1" applyBorder="1" applyAlignment="1" applyProtection="1">
      <alignment wrapText="1"/>
      <protection locked="0"/>
    </xf>
    <xf numFmtId="165" fontId="0" fillId="0" borderId="22" xfId="0" applyNumberFormat="1" applyBorder="1" applyAlignment="1" applyProtection="1">
      <alignment wrapText="1"/>
      <protection locked="0"/>
    </xf>
    <xf numFmtId="165" fontId="0" fillId="0" borderId="21" xfId="0" applyNumberFormat="1" applyBorder="1" applyAlignment="1" applyProtection="1">
      <alignment wrapText="1"/>
      <protection locked="0"/>
    </xf>
    <xf numFmtId="0" fontId="0" fillId="33" borderId="11" xfId="0" applyFill="1" applyBorder="1" applyAlignment="1">
      <alignment wrapText="1"/>
    </xf>
    <xf numFmtId="0" fontId="0" fillId="33" borderId="12" xfId="0" applyFill="1" applyBorder="1" applyAlignment="1">
      <alignment wrapText="1"/>
    </xf>
    <xf numFmtId="0" fontId="0" fillId="33" borderId="15" xfId="0" applyFill="1" applyBorder="1" applyAlignment="1">
      <alignment wrapText="1"/>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0" xfId="0" applyBorder="1" applyAlignment="1" applyProtection="1">
      <alignment wrapText="1"/>
      <protection locked="0"/>
    </xf>
    <xf numFmtId="0" fontId="3" fillId="33" borderId="22" xfId="54" applyFill="1" applyBorder="1" applyAlignment="1" applyProtection="1">
      <alignment/>
      <protection/>
    </xf>
    <xf numFmtId="0" fontId="0" fillId="0" borderId="20" xfId="0" applyFont="1"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1" xfId="0" applyBorder="1" applyAlignment="1" applyProtection="1">
      <alignment horizontal="left" wrapText="1"/>
      <protection locked="0"/>
    </xf>
    <xf numFmtId="0" fontId="10" fillId="0" borderId="20" xfId="0" applyFont="1" applyBorder="1" applyAlignment="1" applyProtection="1">
      <alignment horizontal="left" wrapText="1"/>
      <protection locked="0"/>
    </xf>
    <xf numFmtId="0" fontId="10" fillId="0" borderId="21" xfId="0" applyFont="1" applyBorder="1" applyAlignment="1" applyProtection="1">
      <alignment horizontal="left" wrapText="1"/>
      <protection locked="0"/>
    </xf>
    <xf numFmtId="0" fontId="0" fillId="33" borderId="17" xfId="0" applyFill="1" applyBorder="1" applyAlignment="1">
      <alignment wrapText="1"/>
    </xf>
    <xf numFmtId="0" fontId="0" fillId="0" borderId="20" xfId="0" applyFont="1" applyBorder="1" applyAlignment="1" applyProtection="1">
      <alignment horizontal="left" vertical="top" wrapText="1"/>
      <protection locked="0"/>
    </xf>
    <xf numFmtId="0" fontId="0" fillId="33" borderId="16" xfId="0" applyFont="1" applyFill="1" applyBorder="1" applyAlignment="1">
      <alignment wrapText="1"/>
    </xf>
    <xf numFmtId="0" fontId="0" fillId="33" borderId="17" xfId="0" applyFont="1" applyFill="1" applyBorder="1" applyAlignment="1">
      <alignment wrapText="1"/>
    </xf>
    <xf numFmtId="0" fontId="3" fillId="33" borderId="12" xfId="54" applyFill="1" applyBorder="1" applyAlignment="1" applyProtection="1">
      <alignment horizontal="right" wrapText="1"/>
      <protection/>
    </xf>
    <xf numFmtId="0" fontId="0" fillId="0" borderId="12" xfId="0" applyBorder="1" applyAlignment="1">
      <alignment wrapText="1"/>
    </xf>
    <xf numFmtId="0" fontId="0" fillId="0" borderId="0" xfId="0" applyBorder="1" applyAlignment="1">
      <alignment wrapText="1"/>
    </xf>
    <xf numFmtId="0" fontId="3" fillId="0" borderId="20" xfId="54" applyBorder="1" applyAlignment="1" applyProtection="1">
      <alignment wrapText="1"/>
      <protection locked="0"/>
    </xf>
    <xf numFmtId="0" fontId="0" fillId="33" borderId="13" xfId="0" applyFont="1" applyFill="1"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33" borderId="13" xfId="0" applyFont="1" applyFill="1" applyBorder="1" applyAlignment="1">
      <alignment wrapText="1"/>
    </xf>
    <xf numFmtId="0" fontId="0" fillId="0" borderId="14" xfId="0" applyBorder="1" applyAlignment="1">
      <alignment wrapText="1"/>
    </xf>
    <xf numFmtId="0" fontId="10" fillId="33" borderId="13" xfId="0" applyFont="1" applyFill="1" applyBorder="1" applyAlignment="1">
      <alignment vertical="top" wrapText="1"/>
    </xf>
    <xf numFmtId="0" fontId="10" fillId="0" borderId="0" xfId="0" applyFont="1" applyBorder="1" applyAlignment="1">
      <alignment vertical="top" wrapText="1"/>
    </xf>
    <xf numFmtId="0" fontId="10" fillId="0" borderId="14" xfId="0" applyFont="1" applyBorder="1" applyAlignment="1">
      <alignment vertical="top" wrapText="1"/>
    </xf>
    <xf numFmtId="0" fontId="6" fillId="33" borderId="0" xfId="0" applyFont="1" applyFill="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0" fillId="35" borderId="20" xfId="0" applyFill="1" applyBorder="1" applyAlignment="1" applyProtection="1">
      <alignment vertical="top" wrapText="1"/>
      <protection locked="0"/>
    </xf>
    <xf numFmtId="0" fontId="14" fillId="33" borderId="11" xfId="0" applyFont="1" applyFill="1" applyBorder="1" applyAlignment="1">
      <alignment wrapText="1"/>
    </xf>
    <xf numFmtId="0" fontId="14" fillId="33" borderId="12" xfId="0" applyFont="1" applyFill="1" applyBorder="1" applyAlignment="1">
      <alignment wrapText="1"/>
    </xf>
    <xf numFmtId="0" fontId="14" fillId="33" borderId="15" xfId="0" applyFont="1" applyFill="1" applyBorder="1" applyAlignment="1">
      <alignment wrapText="1"/>
    </xf>
    <xf numFmtId="0" fontId="6" fillId="33" borderId="0" xfId="0" applyFont="1" applyFill="1" applyBorder="1" applyAlignment="1">
      <alignment wrapText="1"/>
    </xf>
    <xf numFmtId="0" fontId="6" fillId="0" borderId="0" xfId="0" applyFont="1" applyBorder="1" applyAlignment="1">
      <alignment wrapText="1"/>
    </xf>
    <xf numFmtId="38" fontId="0" fillId="0" borderId="20" xfId="0" applyNumberFormat="1" applyBorder="1" applyAlignment="1" applyProtection="1">
      <alignment horizontal="center" wrapText="1"/>
      <protection locked="0"/>
    </xf>
    <xf numFmtId="38" fontId="0" fillId="0" borderId="21" xfId="0" applyNumberFormat="1" applyBorder="1" applyAlignment="1" applyProtection="1">
      <alignment horizontal="center" wrapText="1"/>
      <protection locked="0"/>
    </xf>
    <xf numFmtId="0" fontId="0" fillId="33" borderId="17" xfId="0" applyFill="1" applyBorder="1" applyAlignment="1">
      <alignment horizontal="center" wrapText="1"/>
    </xf>
    <xf numFmtId="44" fontId="0" fillId="0" borderId="20" xfId="0" applyNumberFormat="1" applyFont="1" applyBorder="1" applyAlignment="1" applyProtection="1">
      <alignment horizontal="center"/>
      <protection locked="0"/>
    </xf>
    <xf numFmtId="44" fontId="0" fillId="0" borderId="21" xfId="0" applyNumberFormat="1" applyBorder="1" applyAlignment="1" applyProtection="1">
      <alignment horizontal="center"/>
      <protection locked="0"/>
    </xf>
    <xf numFmtId="0" fontId="0" fillId="35" borderId="20" xfId="0" applyNumberFormat="1" applyFont="1" applyFill="1" applyBorder="1" applyAlignment="1" applyProtection="1">
      <alignment horizontal="left" vertical="top" wrapText="1"/>
      <protection locked="0"/>
    </xf>
    <xf numFmtId="0" fontId="0" fillId="35" borderId="22" xfId="0" applyNumberFormat="1" applyFill="1" applyBorder="1" applyAlignment="1" applyProtection="1">
      <alignment horizontal="left" vertical="top" wrapText="1"/>
      <protection locked="0"/>
    </xf>
    <xf numFmtId="0" fontId="0" fillId="35" borderId="21" xfId="0" applyNumberFormat="1" applyFill="1" applyBorder="1" applyAlignment="1" applyProtection="1">
      <alignment horizontal="left" vertical="top" wrapText="1"/>
      <protection locked="0"/>
    </xf>
    <xf numFmtId="44" fontId="0" fillId="0" borderId="20" xfId="0" applyNumberFormat="1" applyBorder="1" applyAlignment="1" applyProtection="1">
      <alignment horizontal="center"/>
      <protection locked="0"/>
    </xf>
    <xf numFmtId="0" fontId="6" fillId="33" borderId="16" xfId="0" applyFont="1" applyFill="1" applyBorder="1" applyAlignment="1">
      <alignment wrapText="1"/>
    </xf>
    <xf numFmtId="0" fontId="6" fillId="33" borderId="17" xfId="0" applyFont="1" applyFill="1" applyBorder="1" applyAlignment="1">
      <alignment wrapText="1"/>
    </xf>
    <xf numFmtId="0" fontId="6" fillId="33" borderId="19" xfId="0" applyFont="1" applyFill="1"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0" fillId="33" borderId="13" xfId="0" applyFont="1" applyFill="1" applyBorder="1" applyAlignment="1">
      <alignment horizontal="right" vertical="top" wrapText="1"/>
    </xf>
    <xf numFmtId="0" fontId="0" fillId="33" borderId="13" xfId="58" applyFill="1" applyBorder="1" applyAlignment="1" applyProtection="1">
      <alignment wrapText="1"/>
      <protection/>
    </xf>
    <xf numFmtId="0" fontId="0" fillId="33" borderId="0" xfId="58" applyFill="1" applyBorder="1" applyAlignment="1" applyProtection="1">
      <alignment wrapText="1"/>
      <protection/>
    </xf>
    <xf numFmtId="0" fontId="0" fillId="33" borderId="14" xfId="58" applyFill="1" applyBorder="1" applyAlignment="1" applyProtection="1">
      <alignment wrapText="1"/>
      <protection/>
    </xf>
    <xf numFmtId="0" fontId="0" fillId="35" borderId="20" xfId="0" applyFont="1" applyFill="1" applyBorder="1" applyAlignment="1" applyProtection="1">
      <alignment/>
      <protection locked="0"/>
    </xf>
    <xf numFmtId="0" fontId="0" fillId="35" borderId="22" xfId="0" applyFill="1" applyBorder="1" applyAlignment="1" applyProtection="1">
      <alignment/>
      <protection locked="0"/>
    </xf>
    <xf numFmtId="0" fontId="0" fillId="0" borderId="21" xfId="0" applyBorder="1" applyAlignment="1" applyProtection="1">
      <alignment/>
      <protection locked="0"/>
    </xf>
    <xf numFmtId="0" fontId="0" fillId="33" borderId="22" xfId="0" applyFill="1" applyBorder="1" applyAlignment="1">
      <alignment wrapText="1"/>
    </xf>
    <xf numFmtId="0" fontId="0" fillId="0" borderId="22" xfId="0" applyBorder="1" applyAlignment="1">
      <alignment wrapText="1"/>
    </xf>
    <xf numFmtId="0" fontId="0" fillId="33" borderId="22" xfId="0" applyFill="1" applyBorder="1" applyAlignment="1">
      <alignment horizontal="center"/>
    </xf>
    <xf numFmtId="0" fontId="0" fillId="33" borderId="0" xfId="0" applyFont="1" applyFill="1" applyBorder="1" applyAlignment="1">
      <alignment wrapText="1"/>
    </xf>
    <xf numFmtId="0" fontId="0" fillId="33" borderId="19" xfId="0" applyFont="1" applyFill="1" applyBorder="1" applyAlignment="1">
      <alignment wrapText="1"/>
    </xf>
    <xf numFmtId="0" fontId="11" fillId="33" borderId="11" xfId="0" applyFont="1" applyFill="1" applyBorder="1" applyAlignment="1">
      <alignment wrapText="1"/>
    </xf>
    <xf numFmtId="0" fontId="11" fillId="33" borderId="12" xfId="0" applyFont="1" applyFill="1" applyBorder="1" applyAlignment="1">
      <alignment wrapText="1"/>
    </xf>
    <xf numFmtId="0" fontId="11" fillId="33" borderId="15" xfId="0" applyFont="1" applyFill="1" applyBorder="1" applyAlignment="1">
      <alignment wrapText="1"/>
    </xf>
    <xf numFmtId="0" fontId="0" fillId="0" borderId="22" xfId="0" applyBorder="1" applyAlignment="1" applyProtection="1">
      <alignment horizontal="left" vertical="top" wrapText="1"/>
      <protection locked="0"/>
    </xf>
    <xf numFmtId="0" fontId="0" fillId="38" borderId="20" xfId="0" applyFont="1" applyFill="1" applyBorder="1" applyAlignment="1" applyProtection="1">
      <alignment wrapText="1"/>
      <protection/>
    </xf>
    <xf numFmtId="0" fontId="0" fillId="38" borderId="22" xfId="0" applyFont="1" applyFill="1" applyBorder="1" applyAlignment="1" applyProtection="1">
      <alignment wrapText="1"/>
      <protection/>
    </xf>
    <xf numFmtId="0" fontId="0" fillId="38" borderId="21" xfId="0" applyFont="1" applyFill="1" applyBorder="1" applyAlignment="1" applyProtection="1">
      <alignment wrapText="1"/>
      <protection/>
    </xf>
    <xf numFmtId="0" fontId="3" fillId="0" borderId="20" xfId="54" applyBorder="1" applyAlignment="1" applyProtection="1">
      <alignment/>
      <protection locked="0"/>
    </xf>
    <xf numFmtId="0" fontId="0" fillId="0" borderId="22" xfId="0" applyFont="1" applyBorder="1" applyAlignment="1" applyProtection="1">
      <alignment/>
      <protection locked="0"/>
    </xf>
    <xf numFmtId="0" fontId="0" fillId="0" borderId="21" xfId="0" applyFont="1" applyBorder="1" applyAlignment="1" applyProtection="1">
      <alignment/>
      <protection locked="0"/>
    </xf>
    <xf numFmtId="0" fontId="0" fillId="33" borderId="20" xfId="0" applyFont="1" applyFill="1" applyBorder="1" applyAlignment="1">
      <alignment horizontal="left"/>
    </xf>
    <xf numFmtId="0" fontId="0" fillId="33" borderId="22" xfId="0" applyFont="1" applyFill="1" applyBorder="1" applyAlignment="1">
      <alignment horizontal="left"/>
    </xf>
    <xf numFmtId="0" fontId="0" fillId="33" borderId="21" xfId="0" applyFont="1" applyFill="1" applyBorder="1" applyAlignment="1">
      <alignment horizontal="left"/>
    </xf>
    <xf numFmtId="0" fontId="0" fillId="33" borderId="16" xfId="0" applyFont="1" applyFill="1" applyBorder="1" applyAlignment="1">
      <alignment horizontal="center" wrapText="1"/>
    </xf>
    <xf numFmtId="0" fontId="0" fillId="0" borderId="17" xfId="0" applyBorder="1" applyAlignment="1">
      <alignment horizontal="center" wrapText="1"/>
    </xf>
    <xf numFmtId="0" fontId="0" fillId="33" borderId="20" xfId="0" applyFont="1" applyFill="1" applyBorder="1" applyAlignment="1" applyProtection="1">
      <alignment horizontal="left"/>
      <protection/>
    </xf>
    <xf numFmtId="0" fontId="2" fillId="33" borderId="22" xfId="0" applyFont="1" applyFill="1" applyBorder="1" applyAlignment="1" applyProtection="1">
      <alignment horizontal="left"/>
      <protection/>
    </xf>
    <xf numFmtId="0" fontId="2" fillId="33" borderId="21" xfId="0" applyFont="1" applyFill="1" applyBorder="1" applyAlignment="1" applyProtection="1">
      <alignment horizontal="left"/>
      <protection/>
    </xf>
    <xf numFmtId="0" fontId="6" fillId="33" borderId="20" xfId="0" applyFont="1" applyFill="1" applyBorder="1" applyAlignment="1">
      <alignment/>
    </xf>
    <xf numFmtId="0" fontId="6" fillId="33" borderId="22" xfId="0" applyFont="1" applyFill="1" applyBorder="1" applyAlignment="1">
      <alignment/>
    </xf>
    <xf numFmtId="42" fontId="0" fillId="37" borderId="20" xfId="0" applyNumberFormat="1" applyFont="1" applyFill="1" applyBorder="1" applyAlignment="1">
      <alignment horizontal="right"/>
    </xf>
    <xf numFmtId="42" fontId="0" fillId="37" borderId="21" xfId="0" applyNumberFormat="1" applyFont="1" applyFill="1" applyBorder="1" applyAlignment="1">
      <alignment horizontal="right"/>
    </xf>
    <xf numFmtId="42" fontId="2" fillId="36" borderId="25" xfId="0" applyNumberFormat="1" applyFont="1" applyFill="1" applyBorder="1" applyAlignment="1">
      <alignment/>
    </xf>
    <xf numFmtId="42" fontId="2" fillId="36" borderId="26" xfId="0" applyNumberFormat="1" applyFont="1" applyFill="1" applyBorder="1" applyAlignment="1">
      <alignment/>
    </xf>
    <xf numFmtId="42" fontId="0" fillId="36" borderId="20" xfId="0" applyNumberFormat="1" applyFill="1" applyBorder="1" applyAlignment="1" applyProtection="1">
      <alignment/>
      <protection/>
    </xf>
    <xf numFmtId="42" fontId="0" fillId="36" borderId="21" xfId="0" applyNumberFormat="1" applyFill="1" applyBorder="1" applyAlignment="1" applyProtection="1">
      <alignment/>
      <protection/>
    </xf>
    <xf numFmtId="42" fontId="0" fillId="0" borderId="11" xfId="0" applyNumberFormat="1" applyFont="1" applyFill="1" applyBorder="1" applyAlignment="1" applyProtection="1">
      <alignment horizontal="right"/>
      <protection locked="0"/>
    </xf>
    <xf numFmtId="42" fontId="0" fillId="0" borderId="15" xfId="0" applyNumberFormat="1" applyFont="1" applyFill="1" applyBorder="1" applyAlignment="1" applyProtection="1">
      <alignment horizontal="right"/>
      <protection locked="0"/>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42" fontId="2" fillId="37" borderId="25" xfId="0" applyNumberFormat="1" applyFont="1" applyFill="1" applyBorder="1" applyAlignment="1">
      <alignment horizontal="right"/>
    </xf>
    <xf numFmtId="42" fontId="2" fillId="37" borderId="26" xfId="0" applyNumberFormat="1" applyFont="1" applyFill="1" applyBorder="1" applyAlignment="1">
      <alignment horizontal="right"/>
    </xf>
    <xf numFmtId="0" fontId="0" fillId="33" borderId="0" xfId="0" applyFont="1" applyFill="1" applyBorder="1" applyAlignment="1">
      <alignment horizontal="lef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0" fillId="33" borderId="22" xfId="0" applyFont="1" applyFill="1" applyBorder="1" applyAlignment="1" applyProtection="1">
      <alignment horizontal="left"/>
      <protection/>
    </xf>
    <xf numFmtId="0" fontId="0" fillId="33" borderId="21" xfId="0" applyFont="1" applyFill="1" applyBorder="1" applyAlignment="1" applyProtection="1">
      <alignment horizontal="left"/>
      <protection/>
    </xf>
    <xf numFmtId="42" fontId="2" fillId="36" borderId="20" xfId="0" applyNumberFormat="1" applyFont="1" applyFill="1" applyBorder="1" applyAlignment="1">
      <alignment/>
    </xf>
    <xf numFmtId="42" fontId="2" fillId="36" borderId="21" xfId="0" applyNumberFormat="1" applyFont="1" applyFill="1" applyBorder="1" applyAlignment="1">
      <alignment/>
    </xf>
    <xf numFmtId="0" fontId="10" fillId="33" borderId="20"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55" fillId="33" borderId="0" xfId="0" applyFont="1" applyFill="1" applyBorder="1" applyAlignment="1">
      <alignment horizontal="center"/>
    </xf>
    <xf numFmtId="42" fontId="2" fillId="36" borderId="25" xfId="0" applyNumberFormat="1" applyFont="1" applyFill="1" applyBorder="1" applyAlignment="1">
      <alignment/>
    </xf>
    <xf numFmtId="42" fontId="2" fillId="36" borderId="26" xfId="0" applyNumberFormat="1" applyFont="1" applyFill="1" applyBorder="1" applyAlignment="1">
      <alignment/>
    </xf>
    <xf numFmtId="0" fontId="2" fillId="33" borderId="13" xfId="0" applyFont="1" applyFill="1" applyBorder="1" applyAlignment="1">
      <alignment horizontal="left"/>
    </xf>
    <xf numFmtId="0" fontId="2" fillId="33" borderId="0" xfId="0" applyFont="1" applyFill="1" applyBorder="1" applyAlignment="1">
      <alignment horizontal="left"/>
    </xf>
    <xf numFmtId="0" fontId="2" fillId="33" borderId="14" xfId="0" applyFont="1" applyFill="1" applyBorder="1" applyAlignment="1">
      <alignment horizontal="left"/>
    </xf>
    <xf numFmtId="0" fontId="10" fillId="0" borderId="0" xfId="0" applyFont="1" applyAlignment="1">
      <alignment wrapText="1"/>
    </xf>
    <xf numFmtId="0" fontId="0" fillId="36" borderId="20" xfId="0" applyFill="1" applyBorder="1" applyAlignment="1" applyProtection="1">
      <alignment horizontal="left" vertical="top" wrapText="1"/>
      <protection/>
    </xf>
    <xf numFmtId="0" fontId="0" fillId="36" borderId="22" xfId="0" applyFill="1" applyBorder="1" applyAlignment="1" applyProtection="1">
      <alignment horizontal="left" vertical="top" wrapText="1"/>
      <protection/>
    </xf>
    <xf numFmtId="0" fontId="0" fillId="36" borderId="21" xfId="0" applyFill="1" applyBorder="1" applyAlignment="1" applyProtection="1">
      <alignment horizontal="left" vertical="top" wrapText="1"/>
      <protection/>
    </xf>
    <xf numFmtId="0" fontId="0" fillId="36" borderId="20" xfId="0" applyFill="1" applyBorder="1" applyAlignment="1">
      <alignment horizontal="left" wrapText="1"/>
    </xf>
    <xf numFmtId="0" fontId="0" fillId="36" borderId="22" xfId="0" applyFill="1" applyBorder="1" applyAlignment="1">
      <alignment horizontal="left" wrapText="1"/>
    </xf>
    <xf numFmtId="0" fontId="0" fillId="36" borderId="21" xfId="0" applyFill="1" applyBorder="1" applyAlignment="1">
      <alignment horizontal="left" wrapText="1"/>
    </xf>
    <xf numFmtId="0" fontId="0" fillId="35" borderId="20" xfId="0" applyFont="1" applyFill="1" applyBorder="1" applyAlignment="1" applyProtection="1">
      <alignment vertical="top" wrapText="1"/>
      <protection locked="0"/>
    </xf>
    <xf numFmtId="0" fontId="0" fillId="35" borderId="22" xfId="0" applyFill="1" applyBorder="1" applyAlignment="1" applyProtection="1">
      <alignment vertical="top" wrapText="1"/>
      <protection locked="0"/>
    </xf>
    <xf numFmtId="0" fontId="0" fillId="35" borderId="21" xfId="0" applyFill="1" applyBorder="1" applyAlignment="1" applyProtection="1">
      <alignment vertical="top" wrapText="1"/>
      <protection locked="0"/>
    </xf>
    <xf numFmtId="0" fontId="0" fillId="33" borderId="20" xfId="0" applyFont="1" applyFill="1" applyBorder="1" applyAlignment="1">
      <alignment horizontal="center" wrapText="1"/>
    </xf>
    <xf numFmtId="0" fontId="2" fillId="33" borderId="21" xfId="0" applyFont="1" applyFill="1" applyBorder="1" applyAlignment="1">
      <alignment horizontal="center" wrapText="1"/>
    </xf>
    <xf numFmtId="0" fontId="6" fillId="33" borderId="12" xfId="0" applyFont="1" applyFill="1" applyBorder="1" applyAlignment="1">
      <alignment wrapText="1"/>
    </xf>
    <xf numFmtId="0" fontId="55" fillId="33" borderId="12" xfId="0" applyFont="1" applyFill="1" applyBorder="1" applyAlignment="1">
      <alignment horizontal="right" vertical="center" wrapText="1"/>
    </xf>
    <xf numFmtId="0" fontId="55" fillId="33" borderId="0" xfId="0" applyFont="1" applyFill="1" applyBorder="1" applyAlignment="1">
      <alignment horizontal="right" vertical="center" wrapText="1"/>
    </xf>
    <xf numFmtId="0" fontId="55" fillId="33" borderId="0" xfId="0" applyFont="1" applyFill="1" applyBorder="1" applyAlignment="1">
      <alignment horizontal="left" wrapText="1"/>
    </xf>
    <xf numFmtId="0" fontId="57" fillId="0" borderId="0" xfId="0" applyFont="1" applyAlignment="1">
      <alignment wrapText="1"/>
    </xf>
    <xf numFmtId="38" fontId="2" fillId="36" borderId="25" xfId="0" applyNumberFormat="1" applyFont="1" applyFill="1" applyBorder="1" applyAlignment="1" applyProtection="1">
      <alignment horizontal="center"/>
      <protection/>
    </xf>
    <xf numFmtId="38" fontId="2" fillId="36" borderId="26" xfId="0" applyNumberFormat="1" applyFont="1" applyFill="1" applyBorder="1" applyAlignment="1" applyProtection="1">
      <alignment horizontal="center"/>
      <protection/>
    </xf>
    <xf numFmtId="38" fontId="0" fillId="36" borderId="20" xfId="0" applyNumberFormat="1" applyFill="1" applyBorder="1" applyAlignment="1" applyProtection="1">
      <alignment horizontal="center"/>
      <protection/>
    </xf>
    <xf numFmtId="38" fontId="0" fillId="36" borderId="21" xfId="0" applyNumberFormat="1" applyFill="1" applyBorder="1" applyAlignment="1" applyProtection="1">
      <alignment horizontal="center"/>
      <protection/>
    </xf>
    <xf numFmtId="0" fontId="10" fillId="33" borderId="20" xfId="0" applyFont="1" applyFill="1" applyBorder="1" applyAlignment="1">
      <alignment horizontal="left"/>
    </xf>
    <xf numFmtId="0" fontId="10" fillId="33" borderId="22" xfId="0" applyFont="1" applyFill="1" applyBorder="1" applyAlignment="1">
      <alignment horizontal="left"/>
    </xf>
    <xf numFmtId="0" fontId="10" fillId="33" borderId="21" xfId="0" applyFont="1" applyFill="1" applyBorder="1" applyAlignment="1">
      <alignment horizontal="left"/>
    </xf>
    <xf numFmtId="0" fontId="0" fillId="33" borderId="11" xfId="0" applyFont="1" applyFill="1" applyBorder="1" applyAlignment="1">
      <alignment horizontal="left"/>
    </xf>
    <xf numFmtId="0" fontId="0" fillId="33" borderId="12" xfId="0" applyFont="1" applyFill="1" applyBorder="1" applyAlignment="1">
      <alignment horizontal="left"/>
    </xf>
    <xf numFmtId="0" fontId="0" fillId="33" borderId="15" xfId="0" applyFont="1" applyFill="1" applyBorder="1" applyAlignment="1">
      <alignment horizontal="left"/>
    </xf>
    <xf numFmtId="0" fontId="0" fillId="33" borderId="20" xfId="0" applyFont="1" applyFill="1" applyBorder="1" applyAlignment="1">
      <alignment horizontal="left" wrapText="1"/>
    </xf>
    <xf numFmtId="0" fontId="0" fillId="33" borderId="22" xfId="0" applyFont="1" applyFill="1" applyBorder="1" applyAlignment="1">
      <alignment horizontal="left" wrapText="1"/>
    </xf>
    <xf numFmtId="0" fontId="0" fillId="33" borderId="21" xfId="0" applyFont="1" applyFill="1" applyBorder="1" applyAlignment="1">
      <alignment horizontal="left" wrapText="1"/>
    </xf>
    <xf numFmtId="38" fontId="0" fillId="36" borderId="20" xfId="0" applyNumberFormat="1" applyFont="1" applyFill="1" applyBorder="1" applyAlignment="1" applyProtection="1">
      <alignment horizontal="center" vertical="center"/>
      <protection/>
    </xf>
    <xf numFmtId="38" fontId="0" fillId="36" borderId="21" xfId="0" applyNumberFormat="1" applyFill="1" applyBorder="1" applyAlignment="1" applyProtection="1">
      <alignment horizontal="center" vertical="center"/>
      <protection/>
    </xf>
    <xf numFmtId="0" fontId="0" fillId="33" borderId="20"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5" xfId="0" applyFont="1" applyFill="1" applyBorder="1" applyAlignment="1">
      <alignment horizontal="center"/>
    </xf>
    <xf numFmtId="0" fontId="0" fillId="33" borderId="20" xfId="0" applyFont="1" applyFill="1" applyBorder="1" applyAlignment="1">
      <alignment horizontal="center"/>
    </xf>
    <xf numFmtId="0" fontId="0" fillId="0" borderId="21" xfId="0" applyBorder="1" applyAlignment="1">
      <alignment horizontal="center"/>
    </xf>
    <xf numFmtId="0" fontId="0" fillId="34" borderId="0" xfId="0" applyFont="1" applyFill="1" applyBorder="1" applyAlignment="1">
      <alignment wrapText="1"/>
    </xf>
    <xf numFmtId="0" fontId="0" fillId="0" borderId="22"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17" xfId="0" applyBorder="1" applyAlignment="1">
      <alignment wrapText="1"/>
    </xf>
    <xf numFmtId="0" fontId="0" fillId="33" borderId="20" xfId="0" applyFont="1" applyFill="1" applyBorder="1" applyAlignment="1">
      <alignment vertical="center" wrapText="1"/>
    </xf>
    <xf numFmtId="0" fontId="0" fillId="33" borderId="22" xfId="0" applyFont="1" applyFill="1" applyBorder="1" applyAlignment="1">
      <alignment vertical="center" wrapText="1"/>
    </xf>
    <xf numFmtId="0" fontId="0" fillId="33" borderId="21" xfId="0" applyFont="1" applyFill="1" applyBorder="1" applyAlignment="1">
      <alignment vertical="center" wrapText="1"/>
    </xf>
    <xf numFmtId="0" fontId="0" fillId="0" borderId="19" xfId="0" applyBorder="1"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17" xfId="0" applyFont="1" applyBorder="1" applyAlignment="1" applyProtection="1">
      <alignment wrapText="1"/>
      <protection locked="0"/>
    </xf>
    <xf numFmtId="0" fontId="0" fillId="0" borderId="17" xfId="0" applyBorder="1" applyAlignment="1" applyProtection="1">
      <alignment wrapText="1"/>
      <protection locked="0"/>
    </xf>
    <xf numFmtId="0" fontId="0" fillId="0" borderId="17" xfId="0" applyFont="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7" xfId="0" applyFont="1" applyBorder="1" applyAlignment="1" applyProtection="1">
      <alignment vertical="top" wrapText="1"/>
      <protection locked="0"/>
    </xf>
    <xf numFmtId="0" fontId="0" fillId="0" borderId="17" xfId="0" applyBorder="1" applyAlignment="1" applyProtection="1">
      <alignment vertical="top" wrapText="1"/>
      <protection locked="0"/>
    </xf>
    <xf numFmtId="165" fontId="0" fillId="0" borderId="17" xfId="0" applyNumberFormat="1" applyBorder="1" applyAlignment="1" applyProtection="1">
      <alignment horizontal="left" wrapText="1"/>
      <protection locked="0"/>
    </xf>
    <xf numFmtId="0" fontId="5" fillId="0" borderId="0" xfId="0" applyFont="1" applyAlignment="1">
      <alignment vertical="top" wrapText="1"/>
    </xf>
    <xf numFmtId="0" fontId="0" fillId="0" borderId="20"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33" borderId="0" xfId="0" applyFill="1" applyAlignment="1">
      <alignment horizontal="right" vertical="top" wrapText="1"/>
    </xf>
    <xf numFmtId="0" fontId="0" fillId="0" borderId="0" xfId="0" applyAlignment="1">
      <alignment horizontal="right" wrapText="1"/>
    </xf>
    <xf numFmtId="0" fontId="0" fillId="0" borderId="20" xfId="0" applyFill="1" applyBorder="1" applyAlignment="1" applyProtection="1">
      <alignment vertical="top" wrapText="1"/>
      <protection/>
    </xf>
    <xf numFmtId="0" fontId="0" fillId="0" borderId="22" xfId="0" applyFill="1" applyBorder="1" applyAlignment="1" applyProtection="1">
      <alignment vertical="top" wrapText="1"/>
      <protection/>
    </xf>
    <xf numFmtId="0" fontId="0" fillId="0" borderId="21" xfId="0" applyFill="1" applyBorder="1" applyAlignment="1" applyProtection="1">
      <alignment vertical="top" wrapText="1"/>
      <protection/>
    </xf>
    <xf numFmtId="42" fontId="0" fillId="0" borderId="20" xfId="0" applyNumberFormat="1" applyBorder="1" applyAlignment="1">
      <alignment horizontal="center"/>
    </xf>
    <xf numFmtId="0" fontId="0" fillId="0" borderId="22" xfId="0" applyBorder="1" applyAlignment="1">
      <alignment horizontal="center"/>
    </xf>
    <xf numFmtId="0" fontId="0" fillId="0" borderId="0" xfId="0" applyAlignment="1">
      <alignment horizontal="left"/>
    </xf>
    <xf numFmtId="0" fontId="0" fillId="0" borderId="0" xfId="0" applyFont="1" applyAlignment="1" applyProtection="1">
      <alignment horizontal="left"/>
      <protection locked="0"/>
    </xf>
    <xf numFmtId="0" fontId="0" fillId="0" borderId="0" xfId="0" applyAlignment="1" applyProtection="1">
      <alignment horizontal="left"/>
      <protection locked="0"/>
    </xf>
    <xf numFmtId="0" fontId="7" fillId="0" borderId="0" xfId="0" applyFont="1" applyAlignment="1">
      <alignment/>
    </xf>
    <xf numFmtId="5" fontId="0" fillId="0" borderId="20" xfId="0" applyNumberFormat="1" applyBorder="1" applyAlignment="1">
      <alignment horizontal="center"/>
    </xf>
    <xf numFmtId="5" fontId="0" fillId="0" borderId="22" xfId="0" applyNumberFormat="1" applyBorder="1" applyAlignment="1">
      <alignment horizontal="center"/>
    </xf>
    <xf numFmtId="5" fontId="0" fillId="0" borderId="21" xfId="0" applyNumberFormat="1" applyBorder="1" applyAlignment="1">
      <alignment horizontal="center"/>
    </xf>
    <xf numFmtId="38" fontId="0" fillId="0" borderId="20" xfId="0" applyNumberFormat="1" applyBorder="1" applyAlignment="1">
      <alignment horizontal="center"/>
    </xf>
    <xf numFmtId="0" fontId="2" fillId="0" borderId="20"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14" fillId="0" borderId="20" xfId="0" applyFont="1" applyBorder="1" applyAlignment="1">
      <alignment horizontal="center"/>
    </xf>
    <xf numFmtId="0" fontId="10" fillId="0" borderId="22" xfId="0" applyFont="1" applyBorder="1" applyAlignment="1">
      <alignment horizontal="center"/>
    </xf>
    <xf numFmtId="0" fontId="10" fillId="0" borderId="21" xfId="0" applyFont="1" applyBorder="1" applyAlignment="1">
      <alignment horizontal="center"/>
    </xf>
    <xf numFmtId="0" fontId="2"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1" xfId="0" applyFont="1" applyBorder="1" applyAlignment="1">
      <alignment horizontal="center" wrapText="1"/>
    </xf>
    <xf numFmtId="44" fontId="0" fillId="0" borderId="20" xfId="0" applyNumberFormat="1" applyBorder="1" applyAlignment="1">
      <alignment horizontal="center"/>
    </xf>
    <xf numFmtId="0" fontId="0" fillId="0" borderId="0" xfId="0" applyFont="1" applyAlignment="1" applyProtection="1">
      <alignment horizontal="left"/>
      <protection/>
    </xf>
    <xf numFmtId="0" fontId="0" fillId="0" borderId="0" xfId="0" applyAlignment="1" applyProtection="1">
      <alignment horizontal="left"/>
      <protection/>
    </xf>
    <xf numFmtId="0" fontId="7" fillId="0" borderId="0" xfId="0" applyFont="1" applyAlignment="1">
      <alignment horizontal="right"/>
    </xf>
    <xf numFmtId="165" fontId="0" fillId="0" borderId="0" xfId="0" applyNumberFormat="1" applyAlignment="1" applyProtection="1">
      <alignment horizontal="left"/>
      <protection locked="0"/>
    </xf>
    <xf numFmtId="0" fontId="17" fillId="0" borderId="0" xfId="0" applyFont="1" applyAlignment="1">
      <alignment horizontal="center"/>
    </xf>
    <xf numFmtId="0" fontId="2" fillId="0" borderId="0" xfId="0" applyFont="1" applyAlignment="1">
      <alignment horizontal="right"/>
    </xf>
    <xf numFmtId="0" fontId="0" fillId="0" borderId="0" xfId="0" applyNumberFormat="1"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9525</xdr:rowOff>
    </xdr:from>
    <xdr:to>
      <xdr:col>9</xdr:col>
      <xdr:colOff>1162050</xdr:colOff>
      <xdr:row>2</xdr:row>
      <xdr:rowOff>0</xdr:rowOff>
    </xdr:to>
    <xdr:pic>
      <xdr:nvPicPr>
        <xdr:cNvPr id="1" name="Picture 13"/>
        <xdr:cNvPicPr preferRelativeResize="1">
          <a:picLocks noChangeAspect="1"/>
        </xdr:cNvPicPr>
      </xdr:nvPicPr>
      <xdr:blipFill>
        <a:blip r:embed="rId1"/>
        <a:stretch>
          <a:fillRect/>
        </a:stretch>
      </xdr:blipFill>
      <xdr:spPr>
        <a:xfrm>
          <a:off x="5276850" y="9525"/>
          <a:ext cx="10572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28575</xdr:rowOff>
    </xdr:from>
    <xdr:to>
      <xdr:col>9</xdr:col>
      <xdr:colOff>504825</xdr:colOff>
      <xdr:row>2</xdr:row>
      <xdr:rowOff>0</xdr:rowOff>
    </xdr:to>
    <xdr:pic>
      <xdr:nvPicPr>
        <xdr:cNvPr id="1" name="Picture 13"/>
        <xdr:cNvPicPr preferRelativeResize="1">
          <a:picLocks noChangeAspect="1"/>
        </xdr:cNvPicPr>
      </xdr:nvPicPr>
      <xdr:blipFill>
        <a:blip r:embed="rId1"/>
        <a:stretch>
          <a:fillRect/>
        </a:stretch>
      </xdr:blipFill>
      <xdr:spPr>
        <a:xfrm>
          <a:off x="5000625" y="28575"/>
          <a:ext cx="1057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390525</xdr:colOff>
      <xdr:row>3</xdr:row>
      <xdr:rowOff>9525</xdr:rowOff>
    </xdr:to>
    <xdr:pic>
      <xdr:nvPicPr>
        <xdr:cNvPr id="1" name="Picture 1"/>
        <xdr:cNvPicPr preferRelativeResize="1">
          <a:picLocks noChangeAspect="1"/>
        </xdr:cNvPicPr>
      </xdr:nvPicPr>
      <xdr:blipFill>
        <a:blip r:embed="rId1"/>
        <a:stretch>
          <a:fillRect/>
        </a:stretch>
      </xdr:blipFill>
      <xdr:spPr>
        <a:xfrm>
          <a:off x="5067300" y="28575"/>
          <a:ext cx="9620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5067300" y="28575"/>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5067300" y="28575"/>
          <a:ext cx="962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28575</xdr:rowOff>
    </xdr:from>
    <xdr:to>
      <xdr:col>9</xdr:col>
      <xdr:colOff>409575</xdr:colOff>
      <xdr:row>2</xdr:row>
      <xdr:rowOff>47625</xdr:rowOff>
    </xdr:to>
    <xdr:pic>
      <xdr:nvPicPr>
        <xdr:cNvPr id="1" name="Picture 1"/>
        <xdr:cNvPicPr preferRelativeResize="1">
          <a:picLocks noChangeAspect="1"/>
        </xdr:cNvPicPr>
      </xdr:nvPicPr>
      <xdr:blipFill>
        <a:blip r:embed="rId1"/>
        <a:stretch>
          <a:fillRect/>
        </a:stretch>
      </xdr:blipFill>
      <xdr:spPr>
        <a:xfrm>
          <a:off x="4410075" y="28575"/>
          <a:ext cx="105727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0</xdr:rowOff>
    </xdr:from>
    <xdr:to>
      <xdr:col>9</xdr:col>
      <xdr:colOff>409575</xdr:colOff>
      <xdr:row>0</xdr:row>
      <xdr:rowOff>0</xdr:rowOff>
    </xdr:to>
    <xdr:pic>
      <xdr:nvPicPr>
        <xdr:cNvPr id="1" name="Picture 1"/>
        <xdr:cNvPicPr preferRelativeResize="1">
          <a:picLocks noChangeAspect="1"/>
        </xdr:cNvPicPr>
      </xdr:nvPicPr>
      <xdr:blipFill>
        <a:blip r:embed="rId1"/>
        <a:stretch>
          <a:fillRect/>
        </a:stretch>
      </xdr:blipFill>
      <xdr:spPr>
        <a:xfrm>
          <a:off x="4410075" y="0"/>
          <a:ext cx="1057275" cy="0"/>
        </a:xfrm>
        <a:prstGeom prst="rect">
          <a:avLst/>
        </a:prstGeom>
        <a:noFill/>
        <a:ln w="9525" cmpd="sng">
          <a:noFill/>
        </a:ln>
      </xdr:spPr>
    </xdr:pic>
    <xdr:clientData/>
  </xdr:twoCellAnchor>
  <xdr:twoCellAnchor>
    <xdr:from>
      <xdr:col>7</xdr:col>
      <xdr:colOff>571500</xdr:colOff>
      <xdr:row>0</xdr:row>
      <xdr:rowOff>28575</xdr:rowOff>
    </xdr:from>
    <xdr:to>
      <xdr:col>9</xdr:col>
      <xdr:colOff>409575</xdr:colOff>
      <xdr:row>2</xdr:row>
      <xdr:rowOff>47625</xdr:rowOff>
    </xdr:to>
    <xdr:pic>
      <xdr:nvPicPr>
        <xdr:cNvPr id="2" name="Picture 2"/>
        <xdr:cNvPicPr preferRelativeResize="1">
          <a:picLocks noChangeAspect="1"/>
        </xdr:cNvPicPr>
      </xdr:nvPicPr>
      <xdr:blipFill>
        <a:blip r:embed="rId1"/>
        <a:stretch>
          <a:fillRect/>
        </a:stretch>
      </xdr:blipFill>
      <xdr:spPr>
        <a:xfrm>
          <a:off x="4410075" y="28575"/>
          <a:ext cx="10572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cgi-bin/sssd/naics/naicsrch?chart=2012" TargetMode="External" /><Relationship Id="rId2" Type="http://schemas.openxmlformats.org/officeDocument/2006/relationships/hyperlink" Target="https://app.sos.ky.gov/ftsearch/" TargetMode="External" /><Relationship Id="rId3" Type="http://schemas.openxmlformats.org/officeDocument/2006/relationships/hyperlink" Target="https://app.sos.ky.gov/ftsearch/"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8"/>
  <sheetViews>
    <sheetView tabSelected="1" zoomScalePageLayoutView="0" workbookViewId="0" topLeftCell="A1">
      <selection activeCell="A1" sqref="A1:I1"/>
    </sheetView>
  </sheetViews>
  <sheetFormatPr defaultColWidth="9.140625" defaultRowHeight="12.75"/>
  <cols>
    <col min="1" max="1" width="3.28125" style="0" customWidth="1"/>
    <col min="8" max="8" width="10.28125" style="0" bestFit="1" customWidth="1"/>
    <col min="10" max="10" width="19.7109375" style="0" customWidth="1"/>
  </cols>
  <sheetData>
    <row r="1" spans="1:9" ht="15.75">
      <c r="A1" s="165" t="s">
        <v>161</v>
      </c>
      <c r="B1" s="165"/>
      <c r="C1" s="165"/>
      <c r="D1" s="165"/>
      <c r="E1" s="165"/>
      <c r="F1" s="165"/>
      <c r="G1" s="165"/>
      <c r="H1" s="165"/>
      <c r="I1" s="165"/>
    </row>
    <row r="2" spans="1:10" ht="15.75">
      <c r="A2" s="165" t="s">
        <v>293</v>
      </c>
      <c r="B2" s="165"/>
      <c r="C2" s="165"/>
      <c r="D2" s="165"/>
      <c r="E2" s="165"/>
      <c r="F2" s="165"/>
      <c r="G2" s="165"/>
      <c r="H2" s="165"/>
      <c r="I2" s="165"/>
      <c r="J2" s="25"/>
    </row>
    <row r="3" spans="1:10" ht="15.75">
      <c r="A3" s="5" t="s">
        <v>162</v>
      </c>
      <c r="B3" s="144"/>
      <c r="C3" s="144"/>
      <c r="D3" s="144"/>
      <c r="E3" s="144"/>
      <c r="F3" s="144"/>
      <c r="G3" s="144"/>
      <c r="H3" s="144"/>
      <c r="I3" s="144"/>
      <c r="J3" s="100" t="str">
        <f>'BSSC Project Info'!I3</f>
        <v>Rev 5/2017</v>
      </c>
    </row>
    <row r="4" ht="3.75" customHeight="1"/>
    <row r="5" spans="1:10" ht="38.25" customHeight="1">
      <c r="A5" s="157" t="s">
        <v>163</v>
      </c>
      <c r="B5" s="158"/>
      <c r="C5" s="158"/>
      <c r="D5" s="158"/>
      <c r="E5" s="158"/>
      <c r="F5" s="158"/>
      <c r="G5" s="158"/>
      <c r="H5" s="158"/>
      <c r="I5" s="158"/>
      <c r="J5" s="158"/>
    </row>
    <row r="6" ht="6.75" customHeight="1"/>
    <row r="7" spans="1:10" ht="51" customHeight="1">
      <c r="A7" s="157" t="s">
        <v>458</v>
      </c>
      <c r="B7" s="158"/>
      <c r="C7" s="158"/>
      <c r="D7" s="158"/>
      <c r="E7" s="158"/>
      <c r="F7" s="158"/>
      <c r="G7" s="158"/>
      <c r="H7" s="158"/>
      <c r="I7" s="158"/>
      <c r="J7" s="158"/>
    </row>
    <row r="8" spans="1:10" ht="6.75" customHeight="1">
      <c r="A8" s="24"/>
      <c r="B8" s="24"/>
      <c r="C8" s="24"/>
      <c r="D8" s="24"/>
      <c r="E8" s="24"/>
      <c r="F8" s="24"/>
      <c r="G8" s="24"/>
      <c r="H8" s="24"/>
      <c r="I8" s="24"/>
      <c r="J8" s="24"/>
    </row>
    <row r="9" spans="1:10" ht="63.75" customHeight="1">
      <c r="A9" s="164" t="s">
        <v>410</v>
      </c>
      <c r="B9" s="164"/>
      <c r="C9" s="164"/>
      <c r="D9" s="164"/>
      <c r="E9" s="164"/>
      <c r="F9" s="164"/>
      <c r="G9" s="164"/>
      <c r="H9" s="164"/>
      <c r="I9" s="164"/>
      <c r="J9" s="164"/>
    </row>
    <row r="10" spans="1:10" ht="4.5" customHeight="1">
      <c r="A10" s="24"/>
      <c r="B10" s="24"/>
      <c r="C10" s="24"/>
      <c r="D10" s="24"/>
      <c r="E10" s="24"/>
      <c r="F10" s="24"/>
      <c r="G10" s="24"/>
      <c r="H10" s="24"/>
      <c r="I10" s="24"/>
      <c r="J10" s="24"/>
    </row>
    <row r="11" spans="1:10" ht="63.75" customHeight="1">
      <c r="A11" s="24"/>
      <c r="B11" s="24"/>
      <c r="C11" s="24"/>
      <c r="D11" s="157" t="s">
        <v>294</v>
      </c>
      <c r="E11" s="157"/>
      <c r="F11" s="157"/>
      <c r="G11" s="157"/>
      <c r="H11" s="157"/>
      <c r="I11" s="24"/>
      <c r="J11" s="24"/>
    </row>
    <row r="12" spans="1:10" ht="3" customHeight="1">
      <c r="A12" s="24"/>
      <c r="B12" s="24"/>
      <c r="C12" s="24"/>
      <c r="D12" s="24"/>
      <c r="E12" s="24"/>
      <c r="F12" s="24"/>
      <c r="G12" s="24"/>
      <c r="H12" s="24"/>
      <c r="I12" s="24"/>
      <c r="J12" s="24"/>
    </row>
    <row r="13" spans="1:10" ht="42.75" customHeight="1">
      <c r="A13" s="157" t="s">
        <v>310</v>
      </c>
      <c r="B13" s="158"/>
      <c r="C13" s="158"/>
      <c r="D13" s="158"/>
      <c r="E13" s="158"/>
      <c r="F13" s="158"/>
      <c r="G13" s="158"/>
      <c r="H13" s="158"/>
      <c r="I13" s="158"/>
      <c r="J13" s="158"/>
    </row>
    <row r="14" spans="1:10" ht="44.25" customHeight="1">
      <c r="A14" s="162" t="s">
        <v>442</v>
      </c>
      <c r="B14" s="163"/>
      <c r="C14" s="163"/>
      <c r="D14" s="163"/>
      <c r="E14" s="163"/>
      <c r="F14" s="163"/>
      <c r="G14" s="163"/>
      <c r="H14" s="163"/>
      <c r="I14" s="163"/>
      <c r="J14" s="163"/>
    </row>
    <row r="15" spans="1:10" ht="12.75">
      <c r="A15" s="5" t="s">
        <v>296</v>
      </c>
      <c r="B15" s="24"/>
      <c r="C15" s="24"/>
      <c r="D15" s="79"/>
      <c r="E15" s="24"/>
      <c r="F15" s="24"/>
      <c r="G15" s="24"/>
      <c r="H15" s="24"/>
      <c r="I15" s="24"/>
      <c r="J15" s="24"/>
    </row>
    <row r="16" spans="1:10" ht="25.5" customHeight="1">
      <c r="A16" s="157" t="s">
        <v>459</v>
      </c>
      <c r="B16" s="158"/>
      <c r="C16" s="158"/>
      <c r="D16" s="158"/>
      <c r="E16" s="158"/>
      <c r="F16" s="158"/>
      <c r="G16" s="158"/>
      <c r="H16" s="158"/>
      <c r="I16" s="158"/>
      <c r="J16" s="158"/>
    </row>
    <row r="17" spans="1:10" ht="6.75" customHeight="1">
      <c r="A17" s="24"/>
      <c r="B17" s="24"/>
      <c r="C17" s="24"/>
      <c r="D17" s="24"/>
      <c r="E17" s="24"/>
      <c r="F17" s="24"/>
      <c r="G17" s="24"/>
      <c r="H17" s="24"/>
      <c r="I17" s="24"/>
      <c r="J17" s="24"/>
    </row>
    <row r="18" spans="1:10" ht="25.5" customHeight="1">
      <c r="A18" s="157" t="s">
        <v>297</v>
      </c>
      <c r="B18" s="158"/>
      <c r="C18" s="158"/>
      <c r="D18" s="158"/>
      <c r="E18" s="158"/>
      <c r="F18" s="158"/>
      <c r="G18" s="158"/>
      <c r="H18" s="158"/>
      <c r="I18" s="158"/>
      <c r="J18" s="158"/>
    </row>
    <row r="19" spans="1:10" ht="6.75" customHeight="1">
      <c r="A19" s="24"/>
      <c r="B19" s="24"/>
      <c r="C19" s="24"/>
      <c r="D19" s="24"/>
      <c r="E19" s="24"/>
      <c r="F19" s="24"/>
      <c r="G19" s="24"/>
      <c r="H19" s="24"/>
      <c r="I19" s="24"/>
      <c r="J19" s="24"/>
    </row>
    <row r="20" spans="4:9" ht="12.75">
      <c r="D20" s="154" t="s">
        <v>298</v>
      </c>
      <c r="E20" s="155"/>
      <c r="F20" s="156"/>
      <c r="G20" s="154" t="s">
        <v>299</v>
      </c>
      <c r="H20" s="155"/>
      <c r="I20" s="156"/>
    </row>
    <row r="21" spans="4:9" ht="12.75">
      <c r="D21" s="159">
        <v>42901</v>
      </c>
      <c r="E21" s="160"/>
      <c r="F21" s="161"/>
      <c r="G21" s="159">
        <v>42942</v>
      </c>
      <c r="H21" s="160"/>
      <c r="I21" s="161"/>
    </row>
    <row r="22" spans="4:9" ht="12.75">
      <c r="D22" s="159">
        <v>42962</v>
      </c>
      <c r="E22" s="160"/>
      <c r="F22" s="161"/>
      <c r="G22" s="159">
        <v>43005</v>
      </c>
      <c r="H22" s="160"/>
      <c r="I22" s="161"/>
    </row>
    <row r="23" spans="4:9" ht="12.75">
      <c r="D23" s="159">
        <v>43024</v>
      </c>
      <c r="E23" s="160"/>
      <c r="F23" s="161"/>
      <c r="G23" s="159">
        <v>43075</v>
      </c>
      <c r="H23" s="160"/>
      <c r="I23" s="161"/>
    </row>
    <row r="24" spans="4:9" ht="12.75">
      <c r="D24" s="159">
        <v>43084</v>
      </c>
      <c r="E24" s="160"/>
      <c r="F24" s="161"/>
      <c r="G24" s="159">
        <v>43131</v>
      </c>
      <c r="H24" s="160"/>
      <c r="I24" s="161"/>
    </row>
    <row r="25" spans="4:9" ht="12.75">
      <c r="D25" s="159">
        <v>43146</v>
      </c>
      <c r="E25" s="160"/>
      <c r="F25" s="161"/>
      <c r="G25" s="159">
        <v>43187</v>
      </c>
      <c r="H25" s="160"/>
      <c r="I25" s="161"/>
    </row>
    <row r="26" spans="4:9" ht="12.75">
      <c r="D26" s="159">
        <v>43206</v>
      </c>
      <c r="E26" s="160"/>
      <c r="F26" s="161"/>
      <c r="G26" s="159">
        <v>43250</v>
      </c>
      <c r="H26" s="160"/>
      <c r="I26" s="161"/>
    </row>
    <row r="27" spans="1:10" ht="6.75" customHeight="1">
      <c r="A27" s="24"/>
      <c r="B27" s="24"/>
      <c r="C27" s="24"/>
      <c r="D27" s="24"/>
      <c r="E27" s="24"/>
      <c r="F27" s="24"/>
      <c r="G27" s="24"/>
      <c r="H27" s="24"/>
      <c r="I27" s="24"/>
      <c r="J27" s="24"/>
    </row>
    <row r="28" spans="1:10" ht="38.25" customHeight="1">
      <c r="A28" s="157" t="s">
        <v>474</v>
      </c>
      <c r="B28" s="158"/>
      <c r="C28" s="158"/>
      <c r="D28" s="158"/>
      <c r="E28" s="158"/>
      <c r="F28" s="158"/>
      <c r="G28" s="158"/>
      <c r="H28" s="158"/>
      <c r="I28" s="158"/>
      <c r="J28" s="158"/>
    </row>
    <row r="29" ht="6.75" customHeight="1"/>
    <row r="30" spans="1:10" ht="51" customHeight="1">
      <c r="A30" s="157" t="s">
        <v>305</v>
      </c>
      <c r="B30" s="158"/>
      <c r="C30" s="158"/>
      <c r="D30" s="158"/>
      <c r="E30" s="158"/>
      <c r="F30" s="158"/>
      <c r="G30" s="158"/>
      <c r="H30" s="158"/>
      <c r="I30" s="158"/>
      <c r="J30" s="158"/>
    </row>
    <row r="31" ht="6.75" customHeight="1"/>
    <row r="32" spans="1:10" ht="25.5" customHeight="1">
      <c r="A32" s="157" t="s">
        <v>450</v>
      </c>
      <c r="B32" s="158"/>
      <c r="C32" s="158"/>
      <c r="D32" s="158"/>
      <c r="E32" s="158"/>
      <c r="F32" s="158"/>
      <c r="G32" s="158"/>
      <c r="H32" s="158"/>
      <c r="I32" s="158"/>
      <c r="J32" s="158"/>
    </row>
    <row r="33" ht="6.75" customHeight="1"/>
    <row r="34" spans="1:10" ht="12.75">
      <c r="A34" s="157" t="s">
        <v>312</v>
      </c>
      <c r="B34" s="158"/>
      <c r="C34" s="158"/>
      <c r="D34" s="158"/>
      <c r="E34" s="158"/>
      <c r="F34" s="158"/>
      <c r="G34" s="158"/>
      <c r="H34" s="158"/>
      <c r="I34" s="158"/>
      <c r="J34" s="158"/>
    </row>
    <row r="35" ht="6.75" customHeight="1"/>
    <row r="36" spans="1:10" ht="38.25" customHeight="1">
      <c r="A36" s="157" t="s">
        <v>306</v>
      </c>
      <c r="B36" s="158"/>
      <c r="C36" s="158"/>
      <c r="D36" s="158"/>
      <c r="E36" s="158"/>
      <c r="F36" s="158"/>
      <c r="G36" s="158"/>
      <c r="H36" s="158"/>
      <c r="I36" s="158"/>
      <c r="J36" s="158"/>
    </row>
    <row r="37" ht="7.5" customHeight="1"/>
    <row r="38" spans="1:10" ht="25.5" customHeight="1">
      <c r="A38" s="157" t="s">
        <v>307</v>
      </c>
      <c r="B38" s="158"/>
      <c r="C38" s="158"/>
      <c r="D38" s="158"/>
      <c r="E38" s="158"/>
      <c r="F38" s="158"/>
      <c r="G38" s="158"/>
      <c r="H38" s="158"/>
      <c r="I38" s="158"/>
      <c r="J38" s="158"/>
    </row>
  </sheetData>
  <sheetProtection password="F6FE" sheet="1"/>
  <mergeCells count="30">
    <mergeCell ref="A2:I2"/>
    <mergeCell ref="A1:I1"/>
    <mergeCell ref="D21:F21"/>
    <mergeCell ref="A18:J18"/>
    <mergeCell ref="D25:F25"/>
    <mergeCell ref="G24:I24"/>
    <mergeCell ref="G22:I22"/>
    <mergeCell ref="G23:I23"/>
    <mergeCell ref="A13:J13"/>
    <mergeCell ref="G25:I25"/>
    <mergeCell ref="A5:J5"/>
    <mergeCell ref="A7:J7"/>
    <mergeCell ref="D26:F26"/>
    <mergeCell ref="G20:I20"/>
    <mergeCell ref="G21:I21"/>
    <mergeCell ref="A14:J14"/>
    <mergeCell ref="A9:J9"/>
    <mergeCell ref="D11:H11"/>
    <mergeCell ref="D22:F22"/>
    <mergeCell ref="D23:F23"/>
    <mergeCell ref="D20:F20"/>
    <mergeCell ref="A16:J16"/>
    <mergeCell ref="A32:J32"/>
    <mergeCell ref="A34:J34"/>
    <mergeCell ref="A36:J36"/>
    <mergeCell ref="A38:J38"/>
    <mergeCell ref="A28:J28"/>
    <mergeCell ref="A30:J30"/>
    <mergeCell ref="G26:I26"/>
    <mergeCell ref="D24:F24"/>
  </mergeCells>
  <printOptions/>
  <pageMargins left="0.5" right="0.5" top="0.25" bottom="0.25" header="0.25" footer="0.2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15"/>
  <sheetViews>
    <sheetView zoomScalePageLayoutView="0" workbookViewId="0" topLeftCell="A1">
      <selection activeCell="B4" sqref="B4:D4"/>
    </sheetView>
  </sheetViews>
  <sheetFormatPr defaultColWidth="9.140625" defaultRowHeight="12.75"/>
  <cols>
    <col min="4" max="4" width="10.140625" style="0" bestFit="1" customWidth="1"/>
    <col min="10" max="10" width="9.421875" style="0" customWidth="1"/>
    <col min="12" max="12" width="10.57421875" style="0" hidden="1" customWidth="1"/>
    <col min="13" max="13" width="10.57421875" style="0" customWidth="1"/>
  </cols>
  <sheetData>
    <row r="1" ht="15" customHeight="1">
      <c r="A1" s="19" t="s">
        <v>295</v>
      </c>
    </row>
    <row r="2" spans="1:8" ht="15" customHeight="1">
      <c r="A2" s="19"/>
      <c r="F2" s="86" t="s">
        <v>287</v>
      </c>
      <c r="G2" s="87"/>
      <c r="H2" s="87"/>
    </row>
    <row r="3" spans="1:9" ht="15" customHeight="1">
      <c r="A3" s="19"/>
      <c r="F3" s="86" t="s">
        <v>288</v>
      </c>
      <c r="G3" s="88" t="s">
        <v>289</v>
      </c>
      <c r="H3" s="88"/>
      <c r="I3" s="51" t="s">
        <v>473</v>
      </c>
    </row>
    <row r="4" spans="1:4" ht="12.75">
      <c r="A4" s="4" t="s">
        <v>5</v>
      </c>
      <c r="B4" s="172"/>
      <c r="C4" s="173"/>
      <c r="D4" s="174"/>
    </row>
    <row r="5" ht="6.75" customHeight="1"/>
    <row r="6" spans="1:10" ht="12.75">
      <c r="A6" s="32" t="s">
        <v>164</v>
      </c>
      <c r="B6" s="29"/>
      <c r="C6" s="29"/>
      <c r="D6" s="29"/>
      <c r="E6" s="29"/>
      <c r="F6" s="29"/>
      <c r="G6" s="29"/>
      <c r="H6" s="29"/>
      <c r="I6" s="29"/>
      <c r="J6" s="29"/>
    </row>
    <row r="7" spans="1:10" ht="12.75">
      <c r="A7" s="8" t="s">
        <v>455</v>
      </c>
      <c r="B7" s="9"/>
      <c r="C7" s="9"/>
      <c r="D7" s="235" t="s">
        <v>457</v>
      </c>
      <c r="E7" s="235"/>
      <c r="F7" s="181" t="s">
        <v>456</v>
      </c>
      <c r="G7" s="181"/>
      <c r="H7" s="181"/>
      <c r="I7" s="9"/>
      <c r="J7" s="15"/>
    </row>
    <row r="8" spans="1:10" ht="15.75" customHeight="1">
      <c r="A8" s="166"/>
      <c r="B8" s="167"/>
      <c r="C8" s="167"/>
      <c r="D8" s="167"/>
      <c r="E8" s="167"/>
      <c r="F8" s="167"/>
      <c r="G8" s="167"/>
      <c r="H8" s="167"/>
      <c r="I8" s="167"/>
      <c r="J8" s="168"/>
    </row>
    <row r="9" spans="1:10" ht="12.75">
      <c r="A9" s="10" t="s">
        <v>7</v>
      </c>
      <c r="B9" s="11"/>
      <c r="C9" s="11"/>
      <c r="D9" s="11"/>
      <c r="E9" s="11" t="s">
        <v>8</v>
      </c>
      <c r="F9" s="11"/>
      <c r="G9" s="11"/>
      <c r="H9" s="11" t="s">
        <v>10</v>
      </c>
      <c r="I9" s="11" t="s">
        <v>11</v>
      </c>
      <c r="J9" s="13"/>
    </row>
    <row r="10" spans="1:10" ht="25.5" customHeight="1">
      <c r="A10" s="166"/>
      <c r="B10" s="167"/>
      <c r="C10" s="167"/>
      <c r="D10" s="168"/>
      <c r="E10" s="166"/>
      <c r="F10" s="167"/>
      <c r="G10" s="168"/>
      <c r="H10" s="131"/>
      <c r="I10" s="178"/>
      <c r="J10" s="179"/>
    </row>
    <row r="11" spans="1:10" ht="12.75">
      <c r="A11" s="10" t="s">
        <v>199</v>
      </c>
      <c r="B11" s="11"/>
      <c r="C11" s="11"/>
      <c r="D11" s="11"/>
      <c r="E11" s="11" t="s">
        <v>8</v>
      </c>
      <c r="F11" s="11"/>
      <c r="G11" s="11"/>
      <c r="H11" s="11" t="s">
        <v>10</v>
      </c>
      <c r="I11" s="11" t="s">
        <v>11</v>
      </c>
      <c r="J11" s="13"/>
    </row>
    <row r="12" spans="1:10" ht="25.5" customHeight="1">
      <c r="A12" s="166"/>
      <c r="B12" s="167"/>
      <c r="C12" s="167"/>
      <c r="D12" s="168"/>
      <c r="E12" s="166"/>
      <c r="F12" s="167"/>
      <c r="G12" s="168"/>
      <c r="H12" s="131"/>
      <c r="I12" s="178"/>
      <c r="J12" s="179"/>
    </row>
    <row r="13" spans="1:10" ht="12.75">
      <c r="A13" s="10" t="s">
        <v>12</v>
      </c>
      <c r="B13" s="11"/>
      <c r="C13" s="11"/>
      <c r="D13" s="181" t="s">
        <v>451</v>
      </c>
      <c r="E13" s="181"/>
      <c r="F13" s="11" t="s">
        <v>13</v>
      </c>
      <c r="G13" s="11"/>
      <c r="H13" s="11"/>
      <c r="I13" s="11" t="s">
        <v>25</v>
      </c>
      <c r="J13" s="13"/>
    </row>
    <row r="14" spans="1:10" ht="12.75">
      <c r="A14" s="182" t="s">
        <v>449</v>
      </c>
      <c r="B14" s="183"/>
      <c r="C14" s="184"/>
      <c r="D14" s="185" t="s">
        <v>446</v>
      </c>
      <c r="E14" s="186"/>
      <c r="F14" s="180"/>
      <c r="G14" s="170"/>
      <c r="H14" s="171"/>
      <c r="I14" s="169"/>
      <c r="J14" s="171"/>
    </row>
    <row r="15" spans="1:10" ht="12.75" customHeight="1">
      <c r="A15" s="10" t="s">
        <v>9</v>
      </c>
      <c r="B15" s="11"/>
      <c r="C15" s="11"/>
      <c r="D15" s="57"/>
      <c r="E15" s="191" t="s">
        <v>211</v>
      </c>
      <c r="F15" s="192"/>
      <c r="G15" s="192"/>
      <c r="H15" s="192"/>
      <c r="I15" s="192"/>
      <c r="J15" s="13"/>
    </row>
    <row r="16" spans="1:10" ht="12.75">
      <c r="A16" s="180"/>
      <c r="B16" s="170"/>
      <c r="C16" s="171"/>
      <c r="D16" s="11"/>
      <c r="E16" s="193"/>
      <c r="F16" s="193"/>
      <c r="G16" s="193"/>
      <c r="H16" s="193"/>
      <c r="I16" s="193"/>
      <c r="J16" s="20"/>
    </row>
    <row r="17" spans="1:10" ht="12.75">
      <c r="A17" s="10" t="s">
        <v>146</v>
      </c>
      <c r="B17" s="11"/>
      <c r="C17" s="11"/>
      <c r="D17" s="11" t="s">
        <v>147</v>
      </c>
      <c r="E17" s="11"/>
      <c r="F17" s="11"/>
      <c r="G17" s="11" t="s">
        <v>148</v>
      </c>
      <c r="H17" s="11"/>
      <c r="I17" s="11" t="s">
        <v>149</v>
      </c>
      <c r="J17" s="13"/>
    </row>
    <row r="18" spans="1:10" ht="15.75" customHeight="1">
      <c r="A18" s="166"/>
      <c r="B18" s="167"/>
      <c r="C18" s="168"/>
      <c r="D18" s="166"/>
      <c r="E18" s="167"/>
      <c r="F18" s="168"/>
      <c r="G18" s="188"/>
      <c r="H18" s="179"/>
      <c r="I18" s="188"/>
      <c r="J18" s="179"/>
    </row>
    <row r="19" spans="1:10" ht="12.75">
      <c r="A19" s="10" t="s">
        <v>150</v>
      </c>
      <c r="B19" s="11"/>
      <c r="C19" s="11"/>
      <c r="D19" s="11"/>
      <c r="E19" s="11"/>
      <c r="F19" s="11" t="s">
        <v>151</v>
      </c>
      <c r="G19" s="11"/>
      <c r="H19" s="11"/>
      <c r="I19" s="11"/>
      <c r="J19" s="13"/>
    </row>
    <row r="20" spans="1:10" ht="12.75">
      <c r="A20" s="194"/>
      <c r="B20" s="170"/>
      <c r="C20" s="170"/>
      <c r="D20" s="170"/>
      <c r="E20" s="171"/>
      <c r="F20" s="169"/>
      <c r="G20" s="170"/>
      <c r="H20" s="170"/>
      <c r="I20" s="170"/>
      <c r="J20" s="171"/>
    </row>
    <row r="21" spans="1:10" ht="38.25" customHeight="1">
      <c r="A21" s="175" t="s">
        <v>157</v>
      </c>
      <c r="B21" s="176"/>
      <c r="C21" s="176"/>
      <c r="D21" s="176"/>
      <c r="E21" s="176"/>
      <c r="F21" s="176"/>
      <c r="G21" s="176"/>
      <c r="H21" s="176"/>
      <c r="I21" s="176"/>
      <c r="J21" s="177"/>
    </row>
    <row r="22" spans="1:10" ht="12.75">
      <c r="A22" s="23"/>
      <c r="B22" s="6" t="s">
        <v>159</v>
      </c>
      <c r="C22" s="7"/>
      <c r="D22" s="7"/>
      <c r="E22" s="7"/>
      <c r="F22" s="7"/>
      <c r="G22" s="7"/>
      <c r="H22" s="7"/>
      <c r="I22" s="7"/>
      <c r="J22" s="16"/>
    </row>
    <row r="23" spans="1:10" ht="38.25" customHeight="1">
      <c r="A23" s="166"/>
      <c r="B23" s="167"/>
      <c r="C23" s="167"/>
      <c r="D23" s="167"/>
      <c r="E23" s="167"/>
      <c r="F23" s="167"/>
      <c r="G23" s="167"/>
      <c r="H23" s="167"/>
      <c r="I23" s="167"/>
      <c r="J23" s="168"/>
    </row>
    <row r="24" spans="1:12" ht="12.75">
      <c r="A24" s="32" t="s">
        <v>208</v>
      </c>
      <c r="B24" s="29"/>
      <c r="C24" s="29"/>
      <c r="D24" s="29"/>
      <c r="E24" s="29"/>
      <c r="F24" s="29"/>
      <c r="G24" s="29"/>
      <c r="H24" s="29"/>
      <c r="I24" s="29"/>
      <c r="J24" s="29"/>
      <c r="L24" s="2"/>
    </row>
    <row r="25" spans="1:10" ht="12.75">
      <c r="A25" s="58" t="s">
        <v>209</v>
      </c>
      <c r="B25" s="9"/>
      <c r="C25" s="9"/>
      <c r="D25" s="9"/>
      <c r="E25" s="9"/>
      <c r="F25" s="9"/>
      <c r="G25" s="9"/>
      <c r="H25" s="9"/>
      <c r="I25" s="9"/>
      <c r="J25" s="15"/>
    </row>
    <row r="26" spans="1:10" ht="12.75" customHeight="1">
      <c r="A26" s="166"/>
      <c r="B26" s="167"/>
      <c r="C26" s="167"/>
      <c r="D26" s="167"/>
      <c r="E26" s="167"/>
      <c r="F26" s="167"/>
      <c r="G26" s="167"/>
      <c r="H26" s="167"/>
      <c r="I26" s="167"/>
      <c r="J26" s="168"/>
    </row>
    <row r="27" spans="1:10" ht="12.75">
      <c r="A27" s="10" t="s">
        <v>7</v>
      </c>
      <c r="B27" s="11"/>
      <c r="C27" s="11"/>
      <c r="D27" s="11"/>
      <c r="E27" s="11" t="s">
        <v>8</v>
      </c>
      <c r="F27" s="11"/>
      <c r="G27" s="11"/>
      <c r="H27" s="11" t="s">
        <v>10</v>
      </c>
      <c r="I27" s="11" t="s">
        <v>11</v>
      </c>
      <c r="J27" s="13"/>
    </row>
    <row r="28" spans="1:10" ht="25.5" customHeight="1">
      <c r="A28" s="166"/>
      <c r="B28" s="167"/>
      <c r="C28" s="167"/>
      <c r="D28" s="168"/>
      <c r="E28" s="166"/>
      <c r="F28" s="167"/>
      <c r="G28" s="168"/>
      <c r="H28" s="131"/>
      <c r="I28" s="178"/>
      <c r="J28" s="179"/>
    </row>
    <row r="29" spans="1:10" ht="12.75">
      <c r="A29" s="10" t="s">
        <v>199</v>
      </c>
      <c r="B29" s="11"/>
      <c r="C29" s="11"/>
      <c r="D29" s="11"/>
      <c r="E29" s="11" t="s">
        <v>8</v>
      </c>
      <c r="F29" s="11"/>
      <c r="G29" s="11"/>
      <c r="H29" s="11" t="s">
        <v>10</v>
      </c>
      <c r="I29" s="11" t="s">
        <v>11</v>
      </c>
      <c r="J29" s="13"/>
    </row>
    <row r="30" spans="1:10" ht="25.5" customHeight="1">
      <c r="A30" s="166"/>
      <c r="B30" s="167"/>
      <c r="C30" s="167"/>
      <c r="D30" s="168"/>
      <c r="E30" s="166"/>
      <c r="F30" s="167"/>
      <c r="G30" s="168"/>
      <c r="H30" s="131"/>
      <c r="I30" s="178"/>
      <c r="J30" s="179"/>
    </row>
    <row r="31" spans="1:10" ht="12.75">
      <c r="A31" s="10" t="s">
        <v>146</v>
      </c>
      <c r="B31" s="11"/>
      <c r="C31" s="11"/>
      <c r="D31" s="11" t="s">
        <v>147</v>
      </c>
      <c r="E31" s="11"/>
      <c r="F31" s="11"/>
      <c r="G31" s="11" t="s">
        <v>148</v>
      </c>
      <c r="H31" s="11"/>
      <c r="I31" s="11" t="s">
        <v>149</v>
      </c>
      <c r="J31" s="13"/>
    </row>
    <row r="32" spans="1:10" ht="15.75" customHeight="1">
      <c r="A32" s="166"/>
      <c r="B32" s="167"/>
      <c r="C32" s="168"/>
      <c r="D32" s="166"/>
      <c r="E32" s="167"/>
      <c r="F32" s="168"/>
      <c r="G32" s="188"/>
      <c r="H32" s="179"/>
      <c r="I32" s="188"/>
      <c r="J32" s="179"/>
    </row>
    <row r="33" spans="1:10" ht="12.75">
      <c r="A33" s="10" t="s">
        <v>150</v>
      </c>
      <c r="B33" s="11"/>
      <c r="C33" s="11"/>
      <c r="D33" s="11"/>
      <c r="E33" s="11"/>
      <c r="F33" s="57" t="s">
        <v>210</v>
      </c>
      <c r="G33" s="11"/>
      <c r="H33" s="11"/>
      <c r="I33" s="11"/>
      <c r="J33" s="13"/>
    </row>
    <row r="34" spans="1:10" ht="12.75">
      <c r="A34" s="194"/>
      <c r="B34" s="170"/>
      <c r="C34" s="170"/>
      <c r="D34" s="170"/>
      <c r="E34" s="171"/>
      <c r="F34" s="169"/>
      <c r="G34" s="170"/>
      <c r="H34" s="170"/>
      <c r="I34" s="170"/>
      <c r="J34" s="171"/>
    </row>
    <row r="35" spans="1:10" ht="12.75">
      <c r="A35" s="32" t="s">
        <v>152</v>
      </c>
      <c r="B35" s="29"/>
      <c r="C35" s="29"/>
      <c r="D35" s="29"/>
      <c r="E35" s="113"/>
      <c r="F35" s="29"/>
      <c r="G35" s="29"/>
      <c r="H35" s="29"/>
      <c r="I35" s="29"/>
      <c r="J35" s="29"/>
    </row>
    <row r="36" spans="1:10" ht="63.75" customHeight="1">
      <c r="A36" s="207" t="s">
        <v>337</v>
      </c>
      <c r="B36" s="208"/>
      <c r="C36" s="208"/>
      <c r="D36" s="208"/>
      <c r="E36" s="208"/>
      <c r="F36" s="208"/>
      <c r="G36" s="208"/>
      <c r="H36" s="208"/>
      <c r="I36" s="208"/>
      <c r="J36" s="209"/>
    </row>
    <row r="37" spans="1:10" ht="6.75" customHeight="1">
      <c r="A37" s="47"/>
      <c r="B37" s="7"/>
      <c r="C37" s="7"/>
      <c r="D37" s="7"/>
      <c r="E37" s="7"/>
      <c r="F37" s="7"/>
      <c r="G37" s="7"/>
      <c r="H37" s="7"/>
      <c r="I37" s="7"/>
      <c r="J37" s="16"/>
    </row>
    <row r="38" spans="1:10" ht="25.5" customHeight="1">
      <c r="A38" s="189" t="s">
        <v>191</v>
      </c>
      <c r="B38" s="190"/>
      <c r="C38" s="190"/>
      <c r="D38" s="38" t="s">
        <v>192</v>
      </c>
      <c r="E38" s="190" t="s">
        <v>466</v>
      </c>
      <c r="F38" s="187"/>
      <c r="G38" s="18" t="s">
        <v>10</v>
      </c>
      <c r="H38" s="187" t="s">
        <v>154</v>
      </c>
      <c r="I38" s="187"/>
      <c r="J38" s="48" t="s">
        <v>153</v>
      </c>
    </row>
    <row r="39" spans="1:10" ht="12.75">
      <c r="A39" s="169"/>
      <c r="B39" s="170"/>
      <c r="C39" s="171"/>
      <c r="D39" s="132"/>
      <c r="E39" s="169"/>
      <c r="F39" s="171"/>
      <c r="G39" s="134"/>
      <c r="H39" s="182"/>
      <c r="I39" s="184"/>
      <c r="J39" s="21"/>
    </row>
    <row r="40" spans="1:10" ht="12.75">
      <c r="A40" s="169"/>
      <c r="B40" s="170"/>
      <c r="C40" s="171"/>
      <c r="D40" s="132"/>
      <c r="E40" s="169"/>
      <c r="F40" s="171"/>
      <c r="G40" s="134"/>
      <c r="H40" s="182"/>
      <c r="I40" s="184"/>
      <c r="J40" s="21"/>
    </row>
    <row r="41" spans="1:10" ht="12.75">
      <c r="A41" s="169"/>
      <c r="B41" s="170"/>
      <c r="C41" s="171"/>
      <c r="D41" s="133"/>
      <c r="E41" s="169"/>
      <c r="F41" s="171"/>
      <c r="G41" s="134"/>
      <c r="H41" s="182"/>
      <c r="I41" s="184"/>
      <c r="J41" s="21"/>
    </row>
    <row r="42" spans="1:10" ht="12.75">
      <c r="A42" s="169"/>
      <c r="B42" s="170"/>
      <c r="C42" s="171"/>
      <c r="D42" s="132"/>
      <c r="E42" s="169"/>
      <c r="F42" s="171"/>
      <c r="G42" s="134"/>
      <c r="H42" s="182"/>
      <c r="I42" s="184"/>
      <c r="J42" s="21"/>
    </row>
    <row r="43" spans="1:10" ht="12.75">
      <c r="A43" s="169"/>
      <c r="B43" s="170"/>
      <c r="C43" s="171"/>
      <c r="D43" s="132"/>
      <c r="E43" s="169"/>
      <c r="F43" s="171"/>
      <c r="G43" s="134"/>
      <c r="H43" s="182"/>
      <c r="I43" s="184"/>
      <c r="J43" s="21"/>
    </row>
    <row r="44" spans="1:10" ht="12.75">
      <c r="A44" s="242" t="s">
        <v>460</v>
      </c>
      <c r="B44" s="243"/>
      <c r="C44" s="243"/>
      <c r="D44" s="243"/>
      <c r="E44" s="244"/>
      <c r="F44" s="152" t="s">
        <v>461</v>
      </c>
      <c r="G44" s="245"/>
      <c r="H44" s="246"/>
      <c r="I44" s="246"/>
      <c r="J44" s="247"/>
    </row>
    <row r="45" spans="1:10" ht="12.75">
      <c r="A45" s="152" t="s">
        <v>462</v>
      </c>
      <c r="B45" s="194"/>
      <c r="C45" s="170"/>
      <c r="D45" s="170"/>
      <c r="E45" s="171"/>
      <c r="F45" s="152" t="s">
        <v>463</v>
      </c>
      <c r="G45" s="245"/>
      <c r="H45" s="246"/>
      <c r="I45" s="246"/>
      <c r="J45" s="247"/>
    </row>
    <row r="46" spans="1:10" ht="12.75">
      <c r="A46" s="152" t="s">
        <v>464</v>
      </c>
      <c r="B46" s="194"/>
      <c r="C46" s="170"/>
      <c r="D46" s="170"/>
      <c r="E46" s="171"/>
      <c r="F46" s="152" t="s">
        <v>465</v>
      </c>
      <c r="G46" s="245"/>
      <c r="H46" s="246"/>
      <c r="I46" s="246"/>
      <c r="J46" s="247"/>
    </row>
    <row r="47" spans="1:10" ht="12.75">
      <c r="A47" s="53"/>
      <c r="B47" s="233" t="s">
        <v>193</v>
      </c>
      <c r="C47" s="234"/>
      <c r="D47" s="234"/>
      <c r="E47" s="234"/>
      <c r="F47" s="234"/>
      <c r="G47" s="22"/>
      <c r="H47" s="54"/>
      <c r="I47" s="54"/>
      <c r="J47" s="55"/>
    </row>
    <row r="48" spans="1:12" ht="12.75">
      <c r="A48" s="32" t="s">
        <v>219</v>
      </c>
      <c r="B48" s="29"/>
      <c r="C48" s="29"/>
      <c r="D48" s="29"/>
      <c r="E48" s="29"/>
      <c r="F48" s="29"/>
      <c r="G48" s="29"/>
      <c r="H48" s="29"/>
      <c r="I48" s="29"/>
      <c r="J48" s="29"/>
      <c r="L48" s="2"/>
    </row>
    <row r="49" spans="1:10" ht="12.75" customHeight="1">
      <c r="A49" s="58" t="s">
        <v>217</v>
      </c>
      <c r="B49" s="9"/>
      <c r="C49" s="9"/>
      <c r="D49" s="64"/>
      <c r="E49" s="9"/>
      <c r="F49" s="64"/>
      <c r="G49" s="62"/>
      <c r="H49" s="64" t="s">
        <v>218</v>
      </c>
      <c r="I49" s="64"/>
      <c r="J49" s="15"/>
    </row>
    <row r="50" spans="1:10" ht="25.5" customHeight="1">
      <c r="A50" s="166"/>
      <c r="B50" s="167"/>
      <c r="C50" s="167"/>
      <c r="D50" s="167"/>
      <c r="E50" s="167"/>
      <c r="F50" s="167"/>
      <c r="G50" s="167"/>
      <c r="H50" s="167"/>
      <c r="I50" s="167"/>
      <c r="J50" s="168"/>
    </row>
    <row r="51" spans="1:10" ht="12.75">
      <c r="A51" s="65" t="s">
        <v>213</v>
      </c>
      <c r="B51" s="11"/>
      <c r="C51" s="11"/>
      <c r="D51" s="57"/>
      <c r="E51" s="11"/>
      <c r="F51" s="11"/>
      <c r="G51" s="11"/>
      <c r="H51" s="11"/>
      <c r="I51" s="11"/>
      <c r="J51" s="13"/>
    </row>
    <row r="52" spans="1:10" ht="12.75">
      <c r="A52" s="230"/>
      <c r="B52" s="231"/>
      <c r="C52" s="231"/>
      <c r="D52" s="231"/>
      <c r="E52" s="232"/>
      <c r="F52" s="11"/>
      <c r="G52" s="11"/>
      <c r="H52" s="11"/>
      <c r="I52" s="11"/>
      <c r="J52" s="13"/>
    </row>
    <row r="53" spans="1:10" ht="12.75">
      <c r="A53" s="65" t="s">
        <v>205</v>
      </c>
      <c r="B53" s="11"/>
      <c r="C53" s="11"/>
      <c r="D53" s="57" t="s">
        <v>212</v>
      </c>
      <c r="E53" s="11"/>
      <c r="F53" s="11"/>
      <c r="G53" s="11"/>
      <c r="H53" s="11"/>
      <c r="I53" s="11"/>
      <c r="J53" s="13"/>
    </row>
    <row r="54" spans="1:10" ht="25.5" customHeight="1">
      <c r="A54" s="178"/>
      <c r="B54" s="241"/>
      <c r="C54" s="179"/>
      <c r="D54" s="217"/>
      <c r="E54" s="218"/>
      <c r="F54" s="218"/>
      <c r="G54" s="218"/>
      <c r="H54" s="218"/>
      <c r="I54" s="218"/>
      <c r="J54" s="219"/>
    </row>
    <row r="55" spans="1:10" ht="12.75">
      <c r="A55" s="59" t="s">
        <v>338</v>
      </c>
      <c r="B55" s="60"/>
      <c r="C55" s="60"/>
      <c r="D55" s="60"/>
      <c r="E55" s="60"/>
      <c r="F55" s="60"/>
      <c r="G55" s="60"/>
      <c r="H55" s="60"/>
      <c r="I55" s="60"/>
      <c r="J55" s="61"/>
    </row>
    <row r="56" spans="1:10" ht="39" customHeight="1">
      <c r="A56" s="227" t="s">
        <v>398</v>
      </c>
      <c r="B56" s="228"/>
      <c r="C56" s="228"/>
      <c r="D56" s="228"/>
      <c r="E56" s="228"/>
      <c r="F56" s="228"/>
      <c r="G56" s="228"/>
      <c r="H56" s="228"/>
      <c r="I56" s="229"/>
      <c r="J56" s="118"/>
    </row>
    <row r="57" spans="1:10" ht="12.75">
      <c r="A57" s="66"/>
      <c r="B57" s="89"/>
      <c r="C57" s="109">
        <f>IF(J56="No","The project may not be eligible for the GIA program","")</f>
      </c>
      <c r="D57" s="110"/>
      <c r="E57" s="110"/>
      <c r="F57" s="110"/>
      <c r="G57" s="110"/>
      <c r="H57" s="110"/>
      <c r="I57" s="110"/>
      <c r="J57" s="101"/>
    </row>
    <row r="58" spans="1:10" ht="12.75">
      <c r="A58" s="32" t="s">
        <v>228</v>
      </c>
      <c r="B58" s="29"/>
      <c r="C58" s="29"/>
      <c r="D58" s="29"/>
      <c r="E58" s="29"/>
      <c r="F58" s="29"/>
      <c r="G58" s="29"/>
      <c r="H58" s="29"/>
      <c r="I58" s="29"/>
      <c r="J58" s="29"/>
    </row>
    <row r="59" spans="1:10" ht="25.5" customHeight="1">
      <c r="A59" s="238" t="s">
        <v>225</v>
      </c>
      <c r="B59" s="239"/>
      <c r="C59" s="239"/>
      <c r="D59" s="239"/>
      <c r="E59" s="239"/>
      <c r="F59" s="239"/>
      <c r="G59" s="239"/>
      <c r="H59" s="239"/>
      <c r="I59" s="239"/>
      <c r="J59" s="240"/>
    </row>
    <row r="60" spans="1:10" ht="12.75" customHeight="1">
      <c r="A60" s="31"/>
      <c r="B60" s="57" t="s">
        <v>339</v>
      </c>
      <c r="C60" s="11"/>
      <c r="D60" s="11"/>
      <c r="E60" s="11"/>
      <c r="F60" s="214"/>
      <c r="G60" s="214"/>
      <c r="H60" s="11"/>
      <c r="I60" s="11"/>
      <c r="J60" s="13"/>
    </row>
    <row r="61" spans="1:10" ht="12.75" customHeight="1">
      <c r="A61" s="116"/>
      <c r="B61" s="85" t="s">
        <v>340</v>
      </c>
      <c r="C61" s="117"/>
      <c r="D61" s="117"/>
      <c r="E61" s="11"/>
      <c r="F61" s="212"/>
      <c r="G61" s="213"/>
      <c r="H61" s="11"/>
      <c r="I61" s="11"/>
      <c r="J61" s="13"/>
    </row>
    <row r="62" spans="1:10" ht="4.5" customHeight="1">
      <c r="A62" s="17"/>
      <c r="B62" s="18"/>
      <c r="C62" s="18"/>
      <c r="D62" s="18"/>
      <c r="E62" s="18"/>
      <c r="F62" s="18"/>
      <c r="G62" s="18"/>
      <c r="H62" s="18"/>
      <c r="I62" s="18"/>
      <c r="J62" s="30"/>
    </row>
    <row r="63" spans="1:10" ht="12.75">
      <c r="A63" s="32" t="s">
        <v>229</v>
      </c>
      <c r="B63" s="29"/>
      <c r="C63" s="29"/>
      <c r="D63" s="29"/>
      <c r="E63" s="29"/>
      <c r="F63" s="29"/>
      <c r="G63" s="29"/>
      <c r="H63" s="29"/>
      <c r="I63" s="29"/>
      <c r="J63" s="29"/>
    </row>
    <row r="64" spans="1:10" ht="38.25" customHeight="1">
      <c r="A64" s="238" t="s">
        <v>232</v>
      </c>
      <c r="B64" s="239"/>
      <c r="C64" s="239"/>
      <c r="D64" s="239"/>
      <c r="E64" s="239"/>
      <c r="F64" s="239"/>
      <c r="G64" s="239"/>
      <c r="H64" s="239"/>
      <c r="I64" s="239"/>
      <c r="J64" s="240"/>
    </row>
    <row r="65" spans="1:10" ht="6.75" customHeight="1">
      <c r="A65" s="71"/>
      <c r="B65" s="72"/>
      <c r="C65" s="72"/>
      <c r="D65" s="72"/>
      <c r="E65" s="72"/>
      <c r="F65" s="72"/>
      <c r="G65" s="72"/>
      <c r="H65" s="72"/>
      <c r="I65" s="72"/>
      <c r="J65" s="73"/>
    </row>
    <row r="66" spans="1:10" ht="12.75">
      <c r="A66" s="65" t="s">
        <v>230</v>
      </c>
      <c r="B66" s="11"/>
      <c r="C66" s="212"/>
      <c r="D66" s="213"/>
      <c r="E66" s="11"/>
      <c r="F66" s="11"/>
      <c r="G66" s="11"/>
      <c r="H66" s="11"/>
      <c r="I66" s="11"/>
      <c r="J66" s="13"/>
    </row>
    <row r="67" spans="1:10" ht="6.75" customHeight="1">
      <c r="A67" s="10"/>
      <c r="B67" s="11"/>
      <c r="C67" s="11"/>
      <c r="D67" s="11"/>
      <c r="E67" s="11"/>
      <c r="F67" s="11"/>
      <c r="G67" s="11"/>
      <c r="H67" s="11"/>
      <c r="I67" s="11"/>
      <c r="J67" s="13"/>
    </row>
    <row r="68" spans="1:10" ht="12.75">
      <c r="A68" s="65" t="s">
        <v>226</v>
      </c>
      <c r="B68" s="11"/>
      <c r="C68" s="11"/>
      <c r="D68" s="11"/>
      <c r="E68" s="62"/>
      <c r="F68" s="57" t="s">
        <v>325</v>
      </c>
      <c r="G68" s="11"/>
      <c r="H68" s="11"/>
      <c r="I68" s="11"/>
      <c r="J68" s="13"/>
    </row>
    <row r="69" spans="1:10" ht="38.25" customHeight="1">
      <c r="A69" s="166"/>
      <c r="B69" s="167"/>
      <c r="C69" s="167"/>
      <c r="D69" s="167"/>
      <c r="E69" s="167"/>
      <c r="F69" s="167"/>
      <c r="G69" s="167"/>
      <c r="H69" s="167"/>
      <c r="I69" s="167"/>
      <c r="J69" s="168"/>
    </row>
    <row r="70" spans="1:10" ht="6.75" customHeight="1">
      <c r="A70" s="10"/>
      <c r="B70" s="11"/>
      <c r="C70" s="11"/>
      <c r="D70" s="11"/>
      <c r="E70" s="11"/>
      <c r="F70" s="11"/>
      <c r="G70" s="11"/>
      <c r="H70" s="11"/>
      <c r="I70" s="11"/>
      <c r="J70" s="13"/>
    </row>
    <row r="71" spans="1:10" ht="12.75">
      <c r="A71" s="67" t="s">
        <v>231</v>
      </c>
      <c r="B71" s="11"/>
      <c r="C71" s="11"/>
      <c r="D71" s="11"/>
      <c r="E71" s="115">
        <f>IF(C72="","",IF(C72&gt;=10.88,"","Trainees must earn at least $10.88/hour to be eligible for this program"))</f>
      </c>
      <c r="F71" s="11"/>
      <c r="G71" s="11"/>
      <c r="H71" s="11"/>
      <c r="I71" s="11"/>
      <c r="J71" s="13"/>
    </row>
    <row r="72" spans="1:10" ht="12.75">
      <c r="A72" s="10"/>
      <c r="B72" s="12" t="s">
        <v>220</v>
      </c>
      <c r="C72" s="220"/>
      <c r="D72" s="216"/>
      <c r="E72" s="11"/>
      <c r="F72" s="11"/>
      <c r="G72" s="11"/>
      <c r="H72" s="12" t="s">
        <v>221</v>
      </c>
      <c r="I72" s="220"/>
      <c r="J72" s="216"/>
    </row>
    <row r="73" spans="1:10" ht="12.75">
      <c r="A73" s="10"/>
      <c r="B73" s="12" t="s">
        <v>222</v>
      </c>
      <c r="C73" s="215"/>
      <c r="D73" s="216"/>
      <c r="E73" s="11"/>
      <c r="F73" s="11"/>
      <c r="G73" s="11"/>
      <c r="H73" s="12" t="s">
        <v>223</v>
      </c>
      <c r="I73" s="220"/>
      <c r="J73" s="216"/>
    </row>
    <row r="74" spans="1:10" ht="12.75">
      <c r="A74" s="10"/>
      <c r="B74" s="74">
        <f>IF(C73="","",IF(C73&gt;=10.88,"","THE PROJECT MAY NOT BE ELIGIBLE"))</f>
      </c>
      <c r="C74" s="11"/>
      <c r="D74" s="11"/>
      <c r="E74" s="11"/>
      <c r="F74" s="11"/>
      <c r="G74" s="74">
        <f>IF(I73="","",IF(I73&gt;=12.51,"","THE PROJECT MAY NOT BE ELIGIBLE"))</f>
      </c>
      <c r="H74" s="11"/>
      <c r="I74" s="11"/>
      <c r="J74" s="13"/>
    </row>
    <row r="75" spans="1:10" ht="12.75">
      <c r="A75" s="68" t="s">
        <v>224</v>
      </c>
      <c r="B75" s="14"/>
      <c r="C75" s="14"/>
      <c r="D75" s="14"/>
      <c r="E75" s="14"/>
      <c r="F75" s="14"/>
      <c r="G75" s="14"/>
      <c r="H75" s="14"/>
      <c r="I75" s="14"/>
      <c r="J75" s="69"/>
    </row>
    <row r="76" spans="1:10" ht="25.5" customHeight="1">
      <c r="A76" s="221" t="s">
        <v>326</v>
      </c>
      <c r="B76" s="222"/>
      <c r="C76" s="222"/>
      <c r="D76" s="222"/>
      <c r="E76" s="222"/>
      <c r="F76" s="222"/>
      <c r="G76" s="222"/>
      <c r="H76" s="222"/>
      <c r="I76" s="222"/>
      <c r="J76" s="223"/>
    </row>
    <row r="77" spans="1:10" ht="12.75">
      <c r="A77" s="32" t="s">
        <v>233</v>
      </c>
      <c r="B77" s="29"/>
      <c r="C77" s="29"/>
      <c r="D77" s="29"/>
      <c r="E77" s="29"/>
      <c r="F77" s="29"/>
      <c r="G77" s="29"/>
      <c r="H77" s="29"/>
      <c r="I77" s="29"/>
      <c r="J77" s="29"/>
    </row>
    <row r="78" spans="1:10" ht="6.75" customHeight="1">
      <c r="A78" s="8"/>
      <c r="B78" s="9"/>
      <c r="C78" s="9"/>
      <c r="D78" s="9"/>
      <c r="E78" s="9"/>
      <c r="F78" s="9"/>
      <c r="G78" s="9"/>
      <c r="H78" s="9"/>
      <c r="I78" s="9"/>
      <c r="J78" s="15"/>
    </row>
    <row r="79" spans="1:10" s="3" customFormat="1" ht="12.75">
      <c r="A79" s="105" t="s">
        <v>234</v>
      </c>
      <c r="B79" s="6"/>
      <c r="C79" s="6"/>
      <c r="D79" s="6"/>
      <c r="E79" s="6"/>
      <c r="F79" s="6"/>
      <c r="G79" s="6"/>
      <c r="H79" s="57"/>
      <c r="I79" s="81"/>
      <c r="J79" s="108"/>
    </row>
    <row r="80" spans="1:10" s="3" customFormat="1" ht="38.25" customHeight="1">
      <c r="A80" s="65"/>
      <c r="B80" s="210" t="s">
        <v>327</v>
      </c>
      <c r="C80" s="211"/>
      <c r="D80" s="211"/>
      <c r="E80" s="211"/>
      <c r="F80" s="211"/>
      <c r="G80" s="211"/>
      <c r="H80" s="211"/>
      <c r="I80" s="211"/>
      <c r="J80" s="106"/>
    </row>
    <row r="81" spans="1:10" s="3" customFormat="1" ht="6.75" customHeight="1">
      <c r="A81" s="65"/>
      <c r="B81" s="57"/>
      <c r="C81" s="57"/>
      <c r="D81" s="57"/>
      <c r="E81" s="57"/>
      <c r="F81" s="57"/>
      <c r="G81" s="57"/>
      <c r="H81" s="57"/>
      <c r="I81" s="57"/>
      <c r="J81" s="107"/>
    </row>
    <row r="82" spans="1:10" s="3" customFormat="1" ht="24.75" customHeight="1">
      <c r="A82" s="198" t="s">
        <v>236</v>
      </c>
      <c r="B82" s="224"/>
      <c r="C82" s="224"/>
      <c r="D82" s="224"/>
      <c r="E82" s="224"/>
      <c r="F82" s="224"/>
      <c r="G82" s="224"/>
      <c r="H82" s="224"/>
      <c r="I82" s="225"/>
      <c r="J82" s="108"/>
    </row>
    <row r="83" spans="1:10" s="3" customFormat="1" ht="12.75">
      <c r="A83" s="65"/>
      <c r="B83" s="14" t="s">
        <v>334</v>
      </c>
      <c r="C83" s="57"/>
      <c r="D83" s="57"/>
      <c r="E83" s="57"/>
      <c r="F83" s="57"/>
      <c r="G83" s="57"/>
      <c r="H83" s="57"/>
      <c r="I83" s="57"/>
      <c r="J83" s="107"/>
    </row>
    <row r="84" spans="1:10" ht="3.75" customHeight="1">
      <c r="A84" s="10"/>
      <c r="B84" s="11"/>
      <c r="C84" s="11"/>
      <c r="D84" s="11"/>
      <c r="E84" s="11"/>
      <c r="F84" s="11"/>
      <c r="G84" s="11"/>
      <c r="H84" s="11"/>
      <c r="I84" s="11"/>
      <c r="J84" s="148">
        <f>IF(J82="Yes","Project may not be eligible","")</f>
      </c>
    </row>
    <row r="85" spans="1:10" ht="27.75" customHeight="1">
      <c r="A85" s="198"/>
      <c r="B85" s="236"/>
      <c r="C85" s="236"/>
      <c r="D85" s="236"/>
      <c r="E85" s="236"/>
      <c r="F85" s="236"/>
      <c r="G85" s="236"/>
      <c r="H85" s="236"/>
      <c r="I85" s="236"/>
      <c r="J85" s="151"/>
    </row>
    <row r="86" spans="1:10" ht="6.75" customHeight="1">
      <c r="A86" s="189"/>
      <c r="B86" s="190"/>
      <c r="C86" s="190"/>
      <c r="D86" s="190"/>
      <c r="E86" s="190"/>
      <c r="F86" s="190"/>
      <c r="G86" s="190"/>
      <c r="H86" s="190"/>
      <c r="I86" s="190"/>
      <c r="J86" s="237"/>
    </row>
    <row r="87" spans="1:10" ht="12.75">
      <c r="A87" s="32" t="s">
        <v>251</v>
      </c>
      <c r="B87" s="29"/>
      <c r="C87" s="29"/>
      <c r="D87" s="29"/>
      <c r="E87" s="29"/>
      <c r="F87" s="29"/>
      <c r="G87" s="29"/>
      <c r="H87" s="29"/>
      <c r="I87" s="29"/>
      <c r="J87" s="29"/>
    </row>
    <row r="88" spans="1:10" ht="6.75" customHeight="1">
      <c r="A88" s="8"/>
      <c r="B88" s="9"/>
      <c r="C88" s="9"/>
      <c r="D88" s="9"/>
      <c r="E88" s="9"/>
      <c r="F88" s="9"/>
      <c r="G88" s="9"/>
      <c r="H88" s="9"/>
      <c r="I88" s="9"/>
      <c r="J88" s="15"/>
    </row>
    <row r="89" spans="1:10" s="80" customFormat="1" ht="51" customHeight="1">
      <c r="A89" s="198" t="s">
        <v>343</v>
      </c>
      <c r="B89" s="193"/>
      <c r="C89" s="193"/>
      <c r="D89" s="193"/>
      <c r="E89" s="193"/>
      <c r="F89" s="193"/>
      <c r="G89" s="193"/>
      <c r="H89" s="193"/>
      <c r="I89" s="193"/>
      <c r="J89" s="199"/>
    </row>
    <row r="90" spans="1:10" s="43" customFormat="1" ht="6.75" customHeight="1">
      <c r="A90" s="10"/>
      <c r="B90" s="11"/>
      <c r="C90" s="11"/>
      <c r="D90" s="11"/>
      <c r="E90" s="11"/>
      <c r="F90" s="11"/>
      <c r="G90" s="11"/>
      <c r="H90" s="11"/>
      <c r="I90" s="11"/>
      <c r="J90" s="13"/>
    </row>
    <row r="91" spans="1:10" ht="12.75">
      <c r="A91" s="67" t="s">
        <v>256</v>
      </c>
      <c r="B91" s="11"/>
      <c r="C91" s="11"/>
      <c r="D91" s="11"/>
      <c r="E91" s="11"/>
      <c r="F91" s="11"/>
      <c r="G91" s="11"/>
      <c r="H91" s="11"/>
      <c r="I91" s="11"/>
      <c r="J91" s="13"/>
    </row>
    <row r="92" spans="1:10" s="43" customFormat="1" ht="6.75" customHeight="1">
      <c r="A92" s="10"/>
      <c r="B92" s="11"/>
      <c r="C92" s="11"/>
      <c r="D92" s="11"/>
      <c r="E92" s="11"/>
      <c r="F92" s="11"/>
      <c r="G92" s="11"/>
      <c r="H92" s="11"/>
      <c r="I92" s="11"/>
      <c r="J92" s="13"/>
    </row>
    <row r="93" spans="1:12" ht="12.75">
      <c r="A93" s="104"/>
      <c r="B93" s="57" t="s">
        <v>342</v>
      </c>
      <c r="C93" s="11"/>
      <c r="D93" s="11"/>
      <c r="E93" s="11"/>
      <c r="F93" s="11"/>
      <c r="G93" s="11"/>
      <c r="H93" s="11"/>
      <c r="I93" s="11"/>
      <c r="J93" s="13"/>
      <c r="L93">
        <f>IF(A93="YES",40,0)</f>
        <v>0</v>
      </c>
    </row>
    <row r="94" spans="1:10" s="43" customFormat="1" ht="6.75" customHeight="1">
      <c r="A94" s="10"/>
      <c r="B94" s="11"/>
      <c r="C94" s="11"/>
      <c r="D94" s="11"/>
      <c r="E94" s="11"/>
      <c r="F94" s="11"/>
      <c r="G94" s="11"/>
      <c r="H94" s="11"/>
      <c r="I94" s="11"/>
      <c r="J94" s="13"/>
    </row>
    <row r="95" spans="1:12" ht="26.25" customHeight="1">
      <c r="A95" s="103"/>
      <c r="B95" s="198" t="s">
        <v>475</v>
      </c>
      <c r="C95" s="158"/>
      <c r="D95" s="158"/>
      <c r="E95" s="158"/>
      <c r="F95" s="158"/>
      <c r="G95" s="158"/>
      <c r="H95" s="158"/>
      <c r="I95" s="158"/>
      <c r="J95" s="199"/>
      <c r="L95">
        <f>IF(A95="NO",15,0)</f>
        <v>0</v>
      </c>
    </row>
    <row r="96" spans="1:10" s="43" customFormat="1" ht="6.75" customHeight="1">
      <c r="A96" s="10"/>
      <c r="B96" s="11"/>
      <c r="C96" s="11"/>
      <c r="D96" s="11"/>
      <c r="E96" s="11"/>
      <c r="F96" s="11"/>
      <c r="G96" s="11"/>
      <c r="H96" s="11"/>
      <c r="I96" s="11"/>
      <c r="J96" s="13"/>
    </row>
    <row r="97" spans="1:10" ht="25.5" customHeight="1">
      <c r="A97" s="65"/>
      <c r="B97" s="203" t="s">
        <v>257</v>
      </c>
      <c r="C97" s="204"/>
      <c r="D97" s="204"/>
      <c r="E97" s="204"/>
      <c r="F97" s="204"/>
      <c r="G97" s="204"/>
      <c r="H97" s="204"/>
      <c r="I97" s="204"/>
      <c r="J97" s="205"/>
    </row>
    <row r="98" spans="1:10" ht="12.75">
      <c r="A98" s="65"/>
      <c r="B98" s="57"/>
      <c r="C98" s="57" t="s">
        <v>258</v>
      </c>
      <c r="D98" s="11"/>
      <c r="E98" s="11"/>
      <c r="F98" s="82"/>
      <c r="G98" s="11"/>
      <c r="H98" s="57" t="s">
        <v>259</v>
      </c>
      <c r="I98" s="11"/>
      <c r="J98" s="84">
        <f>IF(F61="",0,F98/F61)</f>
        <v>0</v>
      </c>
    </row>
    <row r="99" spans="1:12" ht="12.75">
      <c r="A99" s="104"/>
      <c r="B99" s="57" t="str">
        <f>IF(J98="","",IF(J98&lt;=0.05,"Expanding (adding jobs) - 5% or less new jobs",IF(J98&lt;=0.1,"Expanding (adding jobs) - more than 5% and up to 10% new jobs","Expanding (adding jobs) - more than 10% new jobs")))</f>
        <v>Expanding (adding jobs) - 5% or less new jobs</v>
      </c>
      <c r="C99" s="11"/>
      <c r="D99" s="11"/>
      <c r="E99" s="11"/>
      <c r="F99" s="11"/>
      <c r="G99" s="74"/>
      <c r="H99" s="11"/>
      <c r="I99" s="11"/>
      <c r="J99" s="13"/>
      <c r="L99">
        <f>IF(J98&lt;=0,0,IF(J98&lt;=0.05,2,IF(J98&lt;=0.1,5,10)))</f>
        <v>0</v>
      </c>
    </row>
    <row r="100" spans="1:10" s="43" customFormat="1" ht="6.75" customHeight="1">
      <c r="A100" s="10"/>
      <c r="B100" s="11"/>
      <c r="C100" s="11"/>
      <c r="D100" s="11"/>
      <c r="E100" s="11"/>
      <c r="F100" s="11"/>
      <c r="G100" s="11"/>
      <c r="H100" s="11"/>
      <c r="I100" s="11"/>
      <c r="J100" s="13"/>
    </row>
    <row r="101" spans="1:12" ht="12.75">
      <c r="A101" s="104"/>
      <c r="B101" s="57" t="s">
        <v>260</v>
      </c>
      <c r="C101" s="11"/>
      <c r="D101" s="11"/>
      <c r="E101" s="11"/>
      <c r="F101" s="11"/>
      <c r="G101" s="11"/>
      <c r="H101" s="74"/>
      <c r="I101" s="11"/>
      <c r="J101" s="13"/>
      <c r="L101">
        <f>IF(A101="YES",7,0)</f>
        <v>0</v>
      </c>
    </row>
    <row r="102" spans="1:10" ht="38.25" customHeight="1">
      <c r="A102" s="226" t="s">
        <v>261</v>
      </c>
      <c r="B102" s="196"/>
      <c r="C102" s="197"/>
      <c r="D102" s="206"/>
      <c r="E102" s="167"/>
      <c r="F102" s="167"/>
      <c r="G102" s="167"/>
      <c r="H102" s="167"/>
      <c r="I102" s="167"/>
      <c r="J102" s="168"/>
    </row>
    <row r="103" spans="1:10" s="43" customFormat="1" ht="6.75" customHeight="1">
      <c r="A103" s="10"/>
      <c r="B103" s="11"/>
      <c r="C103" s="11"/>
      <c r="D103" s="11"/>
      <c r="E103" s="11"/>
      <c r="F103" s="11"/>
      <c r="G103" s="11"/>
      <c r="H103" s="11"/>
      <c r="I103" s="11"/>
      <c r="J103" s="13"/>
    </row>
    <row r="104" spans="1:12" ht="25.5" customHeight="1">
      <c r="A104" s="103"/>
      <c r="B104" s="200" t="s">
        <v>400</v>
      </c>
      <c r="C104" s="201"/>
      <c r="D104" s="201"/>
      <c r="E104" s="201"/>
      <c r="F104" s="201"/>
      <c r="G104" s="201"/>
      <c r="H104" s="201"/>
      <c r="I104" s="201"/>
      <c r="J104" s="202"/>
      <c r="L104">
        <f>IF(A104="YES",4,0)</f>
        <v>0</v>
      </c>
    </row>
    <row r="105" spans="1:10" ht="38.25" customHeight="1">
      <c r="A105" s="226" t="s">
        <v>262</v>
      </c>
      <c r="B105" s="196"/>
      <c r="C105" s="197"/>
      <c r="D105" s="206"/>
      <c r="E105" s="167"/>
      <c r="F105" s="167"/>
      <c r="G105" s="167"/>
      <c r="H105" s="167"/>
      <c r="I105" s="167"/>
      <c r="J105" s="168"/>
    </row>
    <row r="106" spans="1:10" s="43" customFormat="1" ht="6.75" customHeight="1">
      <c r="A106" s="10"/>
      <c r="B106" s="11"/>
      <c r="C106" s="11"/>
      <c r="D106" s="11"/>
      <c r="E106" s="11"/>
      <c r="F106" s="11"/>
      <c r="G106" s="11"/>
      <c r="H106" s="11"/>
      <c r="I106" s="11"/>
      <c r="J106" s="13"/>
    </row>
    <row r="107" spans="1:12" ht="25.5" customHeight="1">
      <c r="A107" s="103"/>
      <c r="B107" s="195" t="s">
        <v>399</v>
      </c>
      <c r="C107" s="196"/>
      <c r="D107" s="196"/>
      <c r="E107" s="196"/>
      <c r="F107" s="196"/>
      <c r="G107" s="196"/>
      <c r="H107" s="196"/>
      <c r="I107" s="196"/>
      <c r="J107" s="197"/>
      <c r="L107">
        <f>IF(A107="YES",4,0)</f>
        <v>0</v>
      </c>
    </row>
    <row r="108" spans="1:10" s="43" customFormat="1" ht="6.75" customHeight="1">
      <c r="A108" s="10"/>
      <c r="B108" s="11"/>
      <c r="C108" s="11"/>
      <c r="D108" s="11"/>
      <c r="E108" s="11"/>
      <c r="F108" s="11"/>
      <c r="G108" s="11"/>
      <c r="H108" s="11"/>
      <c r="I108" s="11"/>
      <c r="J108" s="13"/>
    </row>
    <row r="109" spans="1:12" ht="25.5" customHeight="1">
      <c r="A109" s="103"/>
      <c r="B109" s="195" t="s">
        <v>263</v>
      </c>
      <c r="C109" s="196"/>
      <c r="D109" s="196"/>
      <c r="E109" s="196"/>
      <c r="F109" s="196"/>
      <c r="G109" s="196"/>
      <c r="H109" s="196"/>
      <c r="I109" s="196"/>
      <c r="J109" s="197"/>
      <c r="L109">
        <f>IF(A109="YES",3,0)</f>
        <v>0</v>
      </c>
    </row>
    <row r="110" spans="1:10" s="43" customFormat="1" ht="6.75" customHeight="1">
      <c r="A110" s="10"/>
      <c r="B110" s="11"/>
      <c r="C110" s="11"/>
      <c r="D110" s="11"/>
      <c r="E110" s="11"/>
      <c r="F110" s="11"/>
      <c r="G110" s="11"/>
      <c r="H110" s="11"/>
      <c r="I110" s="11"/>
      <c r="J110" s="13"/>
    </row>
    <row r="111" spans="1:12" ht="25.5" customHeight="1">
      <c r="A111" s="103"/>
      <c r="B111" s="195" t="s">
        <v>344</v>
      </c>
      <c r="C111" s="196"/>
      <c r="D111" s="196"/>
      <c r="E111" s="196"/>
      <c r="F111" s="196"/>
      <c r="G111" s="196"/>
      <c r="H111" s="196"/>
      <c r="I111" s="196"/>
      <c r="J111" s="197"/>
      <c r="L111">
        <f>IF(A111="YES",3,0)</f>
        <v>0</v>
      </c>
    </row>
    <row r="112" spans="1:10" ht="38.25" customHeight="1">
      <c r="A112" s="10"/>
      <c r="B112" s="11"/>
      <c r="C112" s="119" t="s">
        <v>262</v>
      </c>
      <c r="D112" s="206"/>
      <c r="E112" s="167"/>
      <c r="F112" s="167"/>
      <c r="G112" s="167"/>
      <c r="H112" s="167"/>
      <c r="I112" s="167"/>
      <c r="J112" s="168"/>
    </row>
    <row r="113" spans="1:10" ht="6" customHeight="1" thickBot="1">
      <c r="A113" s="10"/>
      <c r="B113" s="11"/>
      <c r="C113" s="11"/>
      <c r="D113" s="11"/>
      <c r="E113" s="11"/>
      <c r="F113" s="11"/>
      <c r="G113" s="11"/>
      <c r="H113" s="11"/>
      <c r="I113" s="11"/>
      <c r="J113" s="15"/>
    </row>
    <row r="114" spans="1:10" ht="13.5" thickBot="1">
      <c r="A114" s="10"/>
      <c r="B114" s="57" t="s">
        <v>271</v>
      </c>
      <c r="C114" s="11"/>
      <c r="D114" s="11"/>
      <c r="E114" s="11"/>
      <c r="F114" s="11"/>
      <c r="G114" s="11"/>
      <c r="H114" s="83">
        <f>IF(SUM(L93:L111)&gt;40,40,SUM(L93:L111))</f>
        <v>0</v>
      </c>
      <c r="I114" s="11"/>
      <c r="J114" s="13"/>
    </row>
    <row r="115" spans="1:10" ht="6.75" customHeight="1">
      <c r="A115" s="17"/>
      <c r="B115" s="18"/>
      <c r="C115" s="18"/>
      <c r="D115" s="18"/>
      <c r="E115" s="18"/>
      <c r="F115" s="18"/>
      <c r="G115" s="18"/>
      <c r="H115" s="18"/>
      <c r="I115" s="18"/>
      <c r="J115" s="30"/>
    </row>
  </sheetData>
  <sheetProtection password="F6FE" sheet="1"/>
  <mergeCells count="96">
    <mergeCell ref="E38:F38"/>
    <mergeCell ref="H42:I42"/>
    <mergeCell ref="A44:E44"/>
    <mergeCell ref="B45:E45"/>
    <mergeCell ref="B46:E46"/>
    <mergeCell ref="G44:J44"/>
    <mergeCell ref="G45:J45"/>
    <mergeCell ref="G46:J46"/>
    <mergeCell ref="D102:J102"/>
    <mergeCell ref="F7:H7"/>
    <mergeCell ref="D7:E7"/>
    <mergeCell ref="A85:I85"/>
    <mergeCell ref="A86:J86"/>
    <mergeCell ref="E42:F42"/>
    <mergeCell ref="A64:J64"/>
    <mergeCell ref="A54:C54"/>
    <mergeCell ref="C66:D66"/>
    <mergeCell ref="A59:J59"/>
    <mergeCell ref="A50:J50"/>
    <mergeCell ref="H43:I43"/>
    <mergeCell ref="A56:I56"/>
    <mergeCell ref="C72:D72"/>
    <mergeCell ref="A52:E52"/>
    <mergeCell ref="I72:J72"/>
    <mergeCell ref="B47:F47"/>
    <mergeCell ref="A43:C43"/>
    <mergeCell ref="C73:D73"/>
    <mergeCell ref="D54:J54"/>
    <mergeCell ref="D112:J112"/>
    <mergeCell ref="I73:J73"/>
    <mergeCell ref="A76:J76"/>
    <mergeCell ref="A82:I82"/>
    <mergeCell ref="B111:J111"/>
    <mergeCell ref="B107:J107"/>
    <mergeCell ref="A102:C102"/>
    <mergeCell ref="A105:C105"/>
    <mergeCell ref="I18:J18"/>
    <mergeCell ref="A34:E34"/>
    <mergeCell ref="A36:J36"/>
    <mergeCell ref="A23:J23"/>
    <mergeCell ref="A69:J69"/>
    <mergeCell ref="B80:I80"/>
    <mergeCell ref="F61:G61"/>
    <mergeCell ref="F60:G60"/>
    <mergeCell ref="I30:J30"/>
    <mergeCell ref="A26:J26"/>
    <mergeCell ref="D32:F32"/>
    <mergeCell ref="B109:J109"/>
    <mergeCell ref="A89:J89"/>
    <mergeCell ref="A41:C41"/>
    <mergeCell ref="H41:I41"/>
    <mergeCell ref="B95:J95"/>
    <mergeCell ref="B104:J104"/>
    <mergeCell ref="B97:J97"/>
    <mergeCell ref="D105:J105"/>
    <mergeCell ref="G32:H32"/>
    <mergeCell ref="A16:C16"/>
    <mergeCell ref="A32:C32"/>
    <mergeCell ref="I28:J28"/>
    <mergeCell ref="E43:F43"/>
    <mergeCell ref="E15:I16"/>
    <mergeCell ref="G18:H18"/>
    <mergeCell ref="A20:E20"/>
    <mergeCell ref="E41:F41"/>
    <mergeCell ref="H40:I40"/>
    <mergeCell ref="A42:C42"/>
    <mergeCell ref="E12:G12"/>
    <mergeCell ref="F20:J20"/>
    <mergeCell ref="A30:D30"/>
    <mergeCell ref="H39:I39"/>
    <mergeCell ref="H38:I38"/>
    <mergeCell ref="I32:J32"/>
    <mergeCell ref="E39:F39"/>
    <mergeCell ref="A39:C39"/>
    <mergeCell ref="A38:C38"/>
    <mergeCell ref="A28:D28"/>
    <mergeCell ref="I10:J10"/>
    <mergeCell ref="A10:D10"/>
    <mergeCell ref="E10:G10"/>
    <mergeCell ref="I12:J12"/>
    <mergeCell ref="F14:H14"/>
    <mergeCell ref="I14:J14"/>
    <mergeCell ref="A12:D12"/>
    <mergeCell ref="D13:E13"/>
    <mergeCell ref="A14:C14"/>
    <mergeCell ref="D14:E14"/>
    <mergeCell ref="E28:G28"/>
    <mergeCell ref="F34:J34"/>
    <mergeCell ref="A40:C40"/>
    <mergeCell ref="E30:G30"/>
    <mergeCell ref="B4:D4"/>
    <mergeCell ref="A18:C18"/>
    <mergeCell ref="D18:F18"/>
    <mergeCell ref="E40:F40"/>
    <mergeCell ref="A8:J8"/>
    <mergeCell ref="A21:J21"/>
  </mergeCells>
  <dataValidations count="20">
    <dataValidation type="list" allowBlank="1" showInputMessage="1" showErrorMessage="1" sqref="A16:C16">
      <formula1>County</formula1>
    </dataValidation>
    <dataValidation type="list" allowBlank="1" showInputMessage="1" showErrorMessage="1" sqref="A22">
      <formula1>Crime</formula1>
    </dataValidation>
    <dataValidation type="list" allowBlank="1" showInputMessage="1" showErrorMessage="1" sqref="F14:H14">
      <formula1>Organization1</formula1>
    </dataValidation>
    <dataValidation type="list" allowBlank="1" showInputMessage="1" showErrorMessage="1" sqref="G47">
      <formula1>PubliclyTraded</formula1>
    </dataValidation>
    <dataValidation type="list" allowBlank="1" showInputMessage="1" showErrorMessage="1" sqref="A54:C54">
      <formula1>BusType</formula1>
    </dataValidation>
    <dataValidation type="list" allowBlank="1" showInputMessage="1" showErrorMessage="1" sqref="J16">
      <formula1>SOS</formula1>
    </dataValidation>
    <dataValidation type="list" allowBlank="1" showInputMessage="1" showErrorMessage="1" sqref="J56">
      <formula1>NonManuf</formula1>
    </dataValidation>
    <dataValidation type="list" allowBlank="1" showInputMessage="1" showErrorMessage="1" sqref="A52:D52">
      <formula1>Status</formula1>
    </dataValidation>
    <dataValidation type="list" allowBlank="1" showInputMessage="1" showErrorMessage="1" sqref="G49">
      <formula1>Retail</formula1>
    </dataValidation>
    <dataValidation type="list" allowBlank="1" showInputMessage="1" showErrorMessage="1" sqref="E68">
      <formula1>PdinTrain</formula1>
    </dataValidation>
    <dataValidation type="list" allowBlank="1" showInputMessage="1" showErrorMessage="1" sqref="J79">
      <formula1>CollectBargain</formula1>
    </dataValidation>
    <dataValidation type="list" allowBlank="1" showInputMessage="1" showErrorMessage="1" sqref="J82">
      <formula1>OSHAViolate</formula1>
    </dataValidation>
    <dataValidation type="list" allowBlank="1" showInputMessage="1" showErrorMessage="1" sqref="A93">
      <formula1>PCI1</formula1>
    </dataValidation>
    <dataValidation type="list" allowBlank="1" showInputMessage="1" showErrorMessage="1" sqref="A99">
      <formula1>PCI3</formula1>
    </dataValidation>
    <dataValidation type="list" allowBlank="1" showInputMessage="1" showErrorMessage="1" sqref="A101">
      <formula1>PCI4</formula1>
    </dataValidation>
    <dataValidation type="list" allowBlank="1" showInputMessage="1" showErrorMessage="1" sqref="A104">
      <formula1>PCI5</formula1>
    </dataValidation>
    <dataValidation type="list" allowBlank="1" showInputMessage="1" showErrorMessage="1" sqref="A107">
      <formula1>PCI6</formula1>
    </dataValidation>
    <dataValidation type="list" allowBlank="1" showInputMessage="1" showErrorMessage="1" sqref="A109">
      <formula1>PCI7</formula1>
    </dataValidation>
    <dataValidation type="list" allowBlank="1" showInputMessage="1" showErrorMessage="1" sqref="A95">
      <formula1>PCI2</formula1>
    </dataValidation>
    <dataValidation type="list" allowBlank="1" showInputMessage="1" showErrorMessage="1" sqref="A111">
      <formula1>PCI8</formula1>
    </dataValidation>
  </dataValidations>
  <hyperlinks>
    <hyperlink ref="D13" r:id="rId1" display="NAICS Code"/>
    <hyperlink ref="G15:I16" r:id="rId2" display="Is the applicant registered with the KY Secretary of State?"/>
    <hyperlink ref="F7:H7" r:id="rId3" display="Kentucky Secretary of State)"/>
  </hyperlinks>
  <printOptions/>
  <pageMargins left="0.5" right="0.5" top="0.25" bottom="0.25" header="0.25" footer="0.15"/>
  <pageSetup horizontalDpi="600" verticalDpi="600" orientation="portrait" r:id="rId5"/>
  <headerFooter alignWithMargins="0">
    <oddFooter>&amp;L&amp;8&amp;D&amp;R&amp;8BSSC Grant-in-Aid Project Information - &amp;P</oddFooter>
  </headerFooter>
  <rowBreaks count="1" manualBreakCount="1">
    <brk id="86" max="255" man="1"/>
  </rowBreaks>
  <drawing r:id="rId4"/>
</worksheet>
</file>

<file path=xl/worksheets/sheet3.xml><?xml version="1.0" encoding="utf-8"?>
<worksheet xmlns="http://schemas.openxmlformats.org/spreadsheetml/2006/main" xmlns:r="http://schemas.openxmlformats.org/officeDocument/2006/relationships">
  <dimension ref="A1:O81"/>
  <sheetViews>
    <sheetView zoomScalePageLayoutView="0" workbookViewId="0" topLeftCell="A1">
      <selection activeCell="A14" sqref="A14:J14"/>
    </sheetView>
  </sheetViews>
  <sheetFormatPr defaultColWidth="9.140625" defaultRowHeight="12.75"/>
  <cols>
    <col min="5" max="5" width="10.28125" style="0" customWidth="1"/>
    <col min="6" max="6" width="10.28125" style="0" bestFit="1" customWidth="1"/>
    <col min="12" max="13" width="9.140625" style="0" customWidth="1"/>
  </cols>
  <sheetData>
    <row r="1" ht="15.75">
      <c r="A1" s="19" t="s">
        <v>290</v>
      </c>
    </row>
    <row r="2" spans="1:8" ht="12.75" customHeight="1">
      <c r="A2" s="3" t="s">
        <v>396</v>
      </c>
      <c r="H2" s="49"/>
    </row>
    <row r="3" spans="1:8" ht="5.25" customHeight="1">
      <c r="A3" s="3"/>
      <c r="H3" s="49"/>
    </row>
    <row r="4" spans="1:10" ht="24.75" customHeight="1">
      <c r="A4" s="286" t="s">
        <v>445</v>
      </c>
      <c r="B4" s="286"/>
      <c r="C4" s="286"/>
      <c r="D4" s="286"/>
      <c r="E4" s="286"/>
      <c r="F4" s="286"/>
      <c r="G4" s="286"/>
      <c r="H4" s="286"/>
      <c r="I4" s="286"/>
      <c r="J4" s="286"/>
    </row>
    <row r="5" spans="1:10" ht="12.75">
      <c r="A5" s="11" t="s">
        <v>6</v>
      </c>
      <c r="B5" s="11"/>
      <c r="C5" s="11"/>
      <c r="D5" s="11"/>
      <c r="E5" s="11"/>
      <c r="F5" s="11"/>
      <c r="G5" s="11"/>
      <c r="H5" s="11"/>
      <c r="I5" s="50" t="str">
        <f>'BSSC Project Info'!I3</f>
        <v>Rev 5/2017</v>
      </c>
      <c r="J5" s="11"/>
    </row>
    <row r="6" spans="1:10" ht="25.5" customHeight="1">
      <c r="A6" s="287">
        <f>'BSSC Project Info'!A8:J8</f>
        <v>0</v>
      </c>
      <c r="B6" s="288"/>
      <c r="C6" s="288"/>
      <c r="D6" s="288"/>
      <c r="E6" s="288"/>
      <c r="F6" s="288"/>
      <c r="G6" s="288"/>
      <c r="H6" s="288"/>
      <c r="I6" s="288"/>
      <c r="J6" s="289"/>
    </row>
    <row r="7" spans="1:10" ht="12.75">
      <c r="A7" s="76" t="s">
        <v>346</v>
      </c>
      <c r="B7" s="4"/>
      <c r="C7" s="4"/>
      <c r="D7" s="4"/>
      <c r="E7" s="4"/>
      <c r="F7" s="4"/>
      <c r="G7" s="4"/>
      <c r="H7" s="4"/>
      <c r="I7" s="4"/>
      <c r="J7" s="4"/>
    </row>
    <row r="8" spans="1:10" ht="12.75">
      <c r="A8" s="290">
        <f>'BSSC Project Info'!A16:C16</f>
        <v>0</v>
      </c>
      <c r="B8" s="291"/>
      <c r="C8" s="292"/>
      <c r="D8" s="4"/>
      <c r="E8" s="4"/>
      <c r="F8" s="4"/>
      <c r="G8" s="4"/>
      <c r="H8" s="4"/>
      <c r="I8" s="4"/>
      <c r="J8" s="4"/>
    </row>
    <row r="9" ht="6.75" customHeight="1"/>
    <row r="10" spans="1:10" s="43" customFormat="1" ht="12.75">
      <c r="A10" s="75" t="s">
        <v>237</v>
      </c>
      <c r="B10" s="42"/>
      <c r="C10" s="42"/>
      <c r="D10" s="42"/>
      <c r="E10" s="42"/>
      <c r="F10" s="42"/>
      <c r="G10" s="42"/>
      <c r="H10" s="42"/>
      <c r="I10" s="42"/>
      <c r="J10" s="42"/>
    </row>
    <row r="11" spans="1:10" ht="25.5" customHeight="1">
      <c r="A11" s="298" t="s">
        <v>272</v>
      </c>
      <c r="B11" s="192"/>
      <c r="C11" s="192"/>
      <c r="D11" s="192"/>
      <c r="E11" s="192"/>
      <c r="F11" s="192"/>
      <c r="G11" s="192"/>
      <c r="H11" s="192"/>
      <c r="I11" s="192"/>
      <c r="J11" s="192"/>
    </row>
    <row r="12" spans="1:10" ht="3.75" customHeight="1">
      <c r="A12" s="76"/>
      <c r="B12" s="4"/>
      <c r="C12" s="4"/>
      <c r="D12" s="4"/>
      <c r="E12" s="4"/>
      <c r="F12" s="4"/>
      <c r="G12" s="4"/>
      <c r="H12" s="4"/>
      <c r="I12" s="4"/>
      <c r="J12" s="4"/>
    </row>
    <row r="13" spans="1:10" s="24" customFormat="1" ht="27.75" customHeight="1">
      <c r="A13" s="190" t="s">
        <v>444</v>
      </c>
      <c r="B13" s="190"/>
      <c r="C13" s="190"/>
      <c r="D13" s="190"/>
      <c r="E13" s="190"/>
      <c r="F13" s="190"/>
      <c r="G13" s="190"/>
      <c r="H13" s="190"/>
      <c r="I13" s="190"/>
      <c r="J13" s="190"/>
    </row>
    <row r="14" spans="1:10" ht="143.25" customHeight="1">
      <c r="A14" s="293"/>
      <c r="B14" s="294"/>
      <c r="C14" s="294"/>
      <c r="D14" s="294"/>
      <c r="E14" s="294"/>
      <c r="F14" s="294"/>
      <c r="G14" s="294"/>
      <c r="H14" s="294"/>
      <c r="I14" s="294"/>
      <c r="J14" s="295"/>
    </row>
    <row r="15" spans="1:10" s="43" customFormat="1" ht="12.75">
      <c r="A15" s="75" t="s">
        <v>347</v>
      </c>
      <c r="B15" s="42"/>
      <c r="C15" s="42"/>
      <c r="D15" s="42"/>
      <c r="E15" s="42"/>
      <c r="F15" s="42"/>
      <c r="G15" s="42"/>
      <c r="H15" s="42"/>
      <c r="I15" s="42"/>
      <c r="J15" s="42"/>
    </row>
    <row r="16" spans="1:10" ht="65.25" customHeight="1">
      <c r="A16" s="266" t="s">
        <v>348</v>
      </c>
      <c r="B16" s="267"/>
      <c r="C16" s="120" t="s">
        <v>349</v>
      </c>
      <c r="D16" s="121" t="s">
        <v>350</v>
      </c>
      <c r="E16" s="122" t="s">
        <v>403</v>
      </c>
      <c r="F16" s="122" t="s">
        <v>470</v>
      </c>
      <c r="G16" s="112" t="s">
        <v>401</v>
      </c>
      <c r="H16" s="112" t="s">
        <v>351</v>
      </c>
      <c r="I16" s="296" t="s">
        <v>402</v>
      </c>
      <c r="J16" s="297"/>
    </row>
    <row r="17" spans="1:10" s="39" customFormat="1" ht="19.5" customHeight="1">
      <c r="A17" s="248" t="s">
        <v>353</v>
      </c>
      <c r="B17" s="249"/>
      <c r="C17" s="135"/>
      <c r="D17" s="138"/>
      <c r="E17" s="140"/>
      <c r="F17" s="142"/>
      <c r="G17" s="136">
        <f>F17*50</f>
        <v>0</v>
      </c>
      <c r="H17" s="137">
        <f>IF(C17="Yes",D17*E17*'BSSC Project Info'!$C$73,0)</f>
        <v>0</v>
      </c>
      <c r="I17" s="258">
        <f>G17+H17</f>
        <v>0</v>
      </c>
      <c r="J17" s="259"/>
    </row>
    <row r="18" spans="1:10" s="39" customFormat="1" ht="19.5" customHeight="1">
      <c r="A18" s="248" t="s">
        <v>354</v>
      </c>
      <c r="B18" s="249"/>
      <c r="C18" s="135"/>
      <c r="D18" s="138"/>
      <c r="E18" s="140"/>
      <c r="F18" s="142"/>
      <c r="G18" s="136">
        <f aca="true" t="shared" si="0" ref="G18:G31">F18*50</f>
        <v>0</v>
      </c>
      <c r="H18" s="137">
        <f>IF(C18="Yes",D18*E18*'BSSC Project Info'!$C$73,0)</f>
        <v>0</v>
      </c>
      <c r="I18" s="258">
        <f aca="true" t="shared" si="1" ref="I18:I31">G18+H18</f>
        <v>0</v>
      </c>
      <c r="J18" s="259"/>
    </row>
    <row r="19" spans="1:10" s="39" customFormat="1" ht="19.5" customHeight="1">
      <c r="A19" s="248" t="s">
        <v>355</v>
      </c>
      <c r="B19" s="249"/>
      <c r="C19" s="135"/>
      <c r="D19" s="138"/>
      <c r="E19" s="140"/>
      <c r="F19" s="142"/>
      <c r="G19" s="136">
        <f t="shared" si="0"/>
        <v>0</v>
      </c>
      <c r="H19" s="137">
        <f>IF(C19="Yes",D19*E19*'BSSC Project Info'!$C$73,0)</f>
        <v>0</v>
      </c>
      <c r="I19" s="258">
        <f t="shared" si="1"/>
        <v>0</v>
      </c>
      <c r="J19" s="259"/>
    </row>
    <row r="20" spans="1:10" s="39" customFormat="1" ht="19.5" customHeight="1">
      <c r="A20" s="248" t="s">
        <v>356</v>
      </c>
      <c r="B20" s="249"/>
      <c r="C20" s="135"/>
      <c r="D20" s="138"/>
      <c r="E20" s="140"/>
      <c r="F20" s="142"/>
      <c r="G20" s="136">
        <f t="shared" si="0"/>
        <v>0</v>
      </c>
      <c r="H20" s="137">
        <f>IF(C20="Yes",D20*E20*'BSSC Project Info'!$C$73,0)</f>
        <v>0</v>
      </c>
      <c r="I20" s="258">
        <f t="shared" si="1"/>
        <v>0</v>
      </c>
      <c r="J20" s="259"/>
    </row>
    <row r="21" spans="1:10" s="39" customFormat="1" ht="19.5" customHeight="1">
      <c r="A21" s="248" t="s">
        <v>357</v>
      </c>
      <c r="B21" s="249"/>
      <c r="C21" s="135"/>
      <c r="D21" s="138"/>
      <c r="E21" s="140"/>
      <c r="F21" s="142"/>
      <c r="G21" s="136">
        <f t="shared" si="0"/>
        <v>0</v>
      </c>
      <c r="H21" s="137">
        <f>IF(C21="Yes",D21*E21*'BSSC Project Info'!$C$73,0)</f>
        <v>0</v>
      </c>
      <c r="I21" s="258">
        <f t="shared" si="1"/>
        <v>0</v>
      </c>
      <c r="J21" s="259"/>
    </row>
    <row r="22" spans="1:10" s="39" customFormat="1" ht="19.5" customHeight="1">
      <c r="A22" s="248" t="s">
        <v>358</v>
      </c>
      <c r="B22" s="249"/>
      <c r="C22" s="135"/>
      <c r="D22" s="138"/>
      <c r="E22" s="140"/>
      <c r="F22" s="142"/>
      <c r="G22" s="136">
        <f t="shared" si="0"/>
        <v>0</v>
      </c>
      <c r="H22" s="137">
        <f>IF(C22="Yes",D22*E22*'BSSC Project Info'!$C$73,0)</f>
        <v>0</v>
      </c>
      <c r="I22" s="258">
        <f t="shared" si="1"/>
        <v>0</v>
      </c>
      <c r="J22" s="259"/>
    </row>
    <row r="23" spans="1:10" s="39" customFormat="1" ht="19.5" customHeight="1">
      <c r="A23" s="248" t="s">
        <v>359</v>
      </c>
      <c r="B23" s="249"/>
      <c r="C23" s="135"/>
      <c r="D23" s="138"/>
      <c r="E23" s="140"/>
      <c r="F23" s="142"/>
      <c r="G23" s="136">
        <f t="shared" si="0"/>
        <v>0</v>
      </c>
      <c r="H23" s="137">
        <f>IF(C23="Yes",D23*E23*'BSSC Project Info'!$C$73,0)</f>
        <v>0</v>
      </c>
      <c r="I23" s="258">
        <f t="shared" si="1"/>
        <v>0</v>
      </c>
      <c r="J23" s="259"/>
    </row>
    <row r="24" spans="1:10" s="39" customFormat="1" ht="19.5" customHeight="1">
      <c r="A24" s="248" t="s">
        <v>360</v>
      </c>
      <c r="B24" s="249"/>
      <c r="C24" s="135"/>
      <c r="D24" s="138"/>
      <c r="E24" s="140"/>
      <c r="F24" s="142"/>
      <c r="G24" s="136">
        <f t="shared" si="0"/>
        <v>0</v>
      </c>
      <c r="H24" s="137">
        <f>IF(C24="Yes",D24*E24*'BSSC Project Info'!$C$73,0)</f>
        <v>0</v>
      </c>
      <c r="I24" s="258">
        <f t="shared" si="1"/>
        <v>0</v>
      </c>
      <c r="J24" s="259"/>
    </row>
    <row r="25" spans="1:10" s="39" customFormat="1" ht="19.5" customHeight="1">
      <c r="A25" s="248" t="s">
        <v>361</v>
      </c>
      <c r="B25" s="249"/>
      <c r="C25" s="135"/>
      <c r="D25" s="138"/>
      <c r="E25" s="140"/>
      <c r="F25" s="142"/>
      <c r="G25" s="136">
        <f t="shared" si="0"/>
        <v>0</v>
      </c>
      <c r="H25" s="137">
        <f>IF(C25="Yes",D25*E25*'BSSC Project Info'!$C$73,0)</f>
        <v>0</v>
      </c>
      <c r="I25" s="258">
        <f t="shared" si="1"/>
        <v>0</v>
      </c>
      <c r="J25" s="259"/>
    </row>
    <row r="26" spans="1:10" s="39" customFormat="1" ht="19.5" customHeight="1">
      <c r="A26" s="248" t="s">
        <v>362</v>
      </c>
      <c r="B26" s="249"/>
      <c r="C26" s="135"/>
      <c r="D26" s="138"/>
      <c r="E26" s="140"/>
      <c r="F26" s="142"/>
      <c r="G26" s="136">
        <f t="shared" si="0"/>
        <v>0</v>
      </c>
      <c r="H26" s="137">
        <f>IF(C26="Yes",D26*E26*'BSSC Project Info'!$C$73,0)</f>
        <v>0</v>
      </c>
      <c r="I26" s="258">
        <f t="shared" si="1"/>
        <v>0</v>
      </c>
      <c r="J26" s="259"/>
    </row>
    <row r="27" spans="1:10" s="39" customFormat="1" ht="19.5" customHeight="1">
      <c r="A27" s="248" t="s">
        <v>363</v>
      </c>
      <c r="B27" s="249"/>
      <c r="C27" s="135"/>
      <c r="D27" s="138"/>
      <c r="E27" s="140"/>
      <c r="F27" s="142"/>
      <c r="G27" s="136">
        <f t="shared" si="0"/>
        <v>0</v>
      </c>
      <c r="H27" s="137">
        <f>IF(C27="Yes",D27*E27*'BSSC Project Info'!$C$73,0)</f>
        <v>0</v>
      </c>
      <c r="I27" s="258">
        <f t="shared" si="1"/>
        <v>0</v>
      </c>
      <c r="J27" s="259"/>
    </row>
    <row r="28" spans="1:10" s="39" customFormat="1" ht="19.5" customHeight="1">
      <c r="A28" s="248" t="s">
        <v>364</v>
      </c>
      <c r="B28" s="249"/>
      <c r="C28" s="135"/>
      <c r="D28" s="138"/>
      <c r="E28" s="140"/>
      <c r="F28" s="142"/>
      <c r="G28" s="136">
        <f t="shared" si="0"/>
        <v>0</v>
      </c>
      <c r="H28" s="137">
        <f>IF(C28="Yes",D28*E28*'BSSC Project Info'!$C$73,0)</f>
        <v>0</v>
      </c>
      <c r="I28" s="258">
        <f t="shared" si="1"/>
        <v>0</v>
      </c>
      <c r="J28" s="259"/>
    </row>
    <row r="29" spans="1:10" s="39" customFormat="1" ht="19.5" customHeight="1">
      <c r="A29" s="248" t="s">
        <v>365</v>
      </c>
      <c r="B29" s="249"/>
      <c r="C29" s="135"/>
      <c r="D29" s="138"/>
      <c r="E29" s="140"/>
      <c r="F29" s="142"/>
      <c r="G29" s="136">
        <f t="shared" si="0"/>
        <v>0</v>
      </c>
      <c r="H29" s="137">
        <f>IF(C29="Yes",D29*E29*'BSSC Project Info'!$C$73,0)</f>
        <v>0</v>
      </c>
      <c r="I29" s="258">
        <f t="shared" si="1"/>
        <v>0</v>
      </c>
      <c r="J29" s="259"/>
    </row>
    <row r="30" spans="1:10" s="39" customFormat="1" ht="19.5" customHeight="1">
      <c r="A30" s="248" t="s">
        <v>366</v>
      </c>
      <c r="B30" s="249"/>
      <c r="C30" s="135"/>
      <c r="D30" s="138"/>
      <c r="E30" s="140"/>
      <c r="F30" s="142"/>
      <c r="G30" s="136">
        <f t="shared" si="0"/>
        <v>0</v>
      </c>
      <c r="H30" s="137">
        <f>IF(C30="Yes",D30*E30*'BSSC Project Info'!$C$73,0)</f>
        <v>0</v>
      </c>
      <c r="I30" s="258">
        <f t="shared" si="1"/>
        <v>0</v>
      </c>
      <c r="J30" s="259"/>
    </row>
    <row r="31" spans="1:10" s="39" customFormat="1" ht="19.5" customHeight="1">
      <c r="A31" s="248" t="s">
        <v>367</v>
      </c>
      <c r="B31" s="249"/>
      <c r="C31" s="135"/>
      <c r="D31" s="138"/>
      <c r="E31" s="140"/>
      <c r="F31" s="142"/>
      <c r="G31" s="136">
        <f t="shared" si="0"/>
        <v>0</v>
      </c>
      <c r="H31" s="137">
        <f>IF(C31="Yes",D31*E31*'BSSC Project Info'!$C$73,0)</f>
        <v>0</v>
      </c>
      <c r="I31" s="258">
        <f t="shared" si="1"/>
        <v>0</v>
      </c>
      <c r="J31" s="259"/>
    </row>
    <row r="32" spans="1:10" s="39" customFormat="1" ht="19.5" customHeight="1" thickBot="1">
      <c r="A32" s="253" t="s">
        <v>404</v>
      </c>
      <c r="B32" s="254"/>
      <c r="C32" s="254"/>
      <c r="D32" s="254"/>
      <c r="E32" s="254"/>
      <c r="F32" s="254"/>
      <c r="G32" s="254"/>
      <c r="H32" s="255"/>
      <c r="I32" s="264"/>
      <c r="J32" s="265"/>
    </row>
    <row r="33" spans="1:10" ht="19.5" customHeight="1" thickBot="1">
      <c r="A33" s="256" t="s">
        <v>189</v>
      </c>
      <c r="B33" s="257"/>
      <c r="C33" s="257"/>
      <c r="D33" s="257"/>
      <c r="E33" s="257"/>
      <c r="F33" s="257"/>
      <c r="G33" s="257"/>
      <c r="H33" s="141" t="s">
        <v>2</v>
      </c>
      <c r="I33" s="268">
        <f>SUM(I17:J32)</f>
        <v>0</v>
      </c>
      <c r="J33" s="269"/>
    </row>
    <row r="34" spans="1:10" ht="7.5" customHeight="1">
      <c r="A34" s="33"/>
      <c r="B34" s="11"/>
      <c r="C34" s="11"/>
      <c r="D34" s="11"/>
      <c r="E34" s="11"/>
      <c r="F34" s="41"/>
      <c r="G34" s="41"/>
      <c r="H34" s="41"/>
      <c r="I34" s="41"/>
      <c r="J34" s="41"/>
    </row>
    <row r="35" spans="1:10" s="43" customFormat="1" ht="12.75">
      <c r="A35" s="75" t="s">
        <v>368</v>
      </c>
      <c r="B35" s="42"/>
      <c r="C35" s="42"/>
      <c r="D35" s="42"/>
      <c r="E35" s="42"/>
      <c r="F35" s="42"/>
      <c r="G35" s="42"/>
      <c r="H35" s="42"/>
      <c r="I35" s="42"/>
      <c r="J35" s="42"/>
    </row>
    <row r="36" spans="1:10" ht="65.25" customHeight="1">
      <c r="A36" s="266" t="s">
        <v>348</v>
      </c>
      <c r="B36" s="267"/>
      <c r="C36" s="120" t="s">
        <v>349</v>
      </c>
      <c r="D36" s="121" t="s">
        <v>350</v>
      </c>
      <c r="E36" s="122" t="s">
        <v>405</v>
      </c>
      <c r="F36" s="122" t="s">
        <v>406</v>
      </c>
      <c r="G36" s="121" t="s">
        <v>407</v>
      </c>
      <c r="H36" s="121" t="s">
        <v>408</v>
      </c>
      <c r="I36" s="278" t="s">
        <v>409</v>
      </c>
      <c r="J36" s="279"/>
    </row>
    <row r="37" spans="1:10" s="39" customFormat="1" ht="19.5" customHeight="1">
      <c r="A37" s="248" t="s">
        <v>369</v>
      </c>
      <c r="B37" s="250"/>
      <c r="C37" s="135"/>
      <c r="D37" s="138"/>
      <c r="E37" s="139"/>
      <c r="F37" s="143"/>
      <c r="G37" s="136">
        <f>F37</f>
        <v>0</v>
      </c>
      <c r="H37" s="137">
        <f>IF(C37="Yes",D37*E37*'BSSC Project Info'!$C$73,0)</f>
        <v>0</v>
      </c>
      <c r="I37" s="258">
        <f>G37+H37</f>
        <v>0</v>
      </c>
      <c r="J37" s="259"/>
    </row>
    <row r="38" spans="1:10" s="39" customFormat="1" ht="19.5" customHeight="1">
      <c r="A38" s="248" t="s">
        <v>370</v>
      </c>
      <c r="B38" s="250"/>
      <c r="C38" s="135"/>
      <c r="D38" s="138"/>
      <c r="E38" s="139"/>
      <c r="F38" s="143"/>
      <c r="G38" s="136">
        <f aca="true" t="shared" si="2" ref="G38:G51">F38</f>
        <v>0</v>
      </c>
      <c r="H38" s="137">
        <f>IF(C38="Yes",D38*E38*'BSSC Project Info'!$C$73,0)</f>
        <v>0</v>
      </c>
      <c r="I38" s="258">
        <f aca="true" t="shared" si="3" ref="I38:I51">G38+H38</f>
        <v>0</v>
      </c>
      <c r="J38" s="259"/>
    </row>
    <row r="39" spans="1:10" s="39" customFormat="1" ht="19.5" customHeight="1">
      <c r="A39" s="248" t="s">
        <v>371</v>
      </c>
      <c r="B39" s="250"/>
      <c r="C39" s="135"/>
      <c r="D39" s="138"/>
      <c r="E39" s="139"/>
      <c r="F39" s="143"/>
      <c r="G39" s="136">
        <f t="shared" si="2"/>
        <v>0</v>
      </c>
      <c r="H39" s="137">
        <f>IF(C39="Yes",D39*E39*'BSSC Project Info'!$C$73,0)</f>
        <v>0</v>
      </c>
      <c r="I39" s="258">
        <f t="shared" si="3"/>
        <v>0</v>
      </c>
      <c r="J39" s="259"/>
    </row>
    <row r="40" spans="1:10" s="39" customFormat="1" ht="19.5" customHeight="1">
      <c r="A40" s="248" t="s">
        <v>372</v>
      </c>
      <c r="B40" s="250"/>
      <c r="C40" s="135"/>
      <c r="D40" s="138"/>
      <c r="E40" s="139"/>
      <c r="F40" s="143"/>
      <c r="G40" s="136">
        <f t="shared" si="2"/>
        <v>0</v>
      </c>
      <c r="H40" s="137">
        <f>IF(C40="Yes",D40*E40*'BSSC Project Info'!$C$73,0)</f>
        <v>0</v>
      </c>
      <c r="I40" s="258">
        <f t="shared" si="3"/>
        <v>0</v>
      </c>
      <c r="J40" s="259"/>
    </row>
    <row r="41" spans="1:10" s="39" customFormat="1" ht="19.5" customHeight="1">
      <c r="A41" s="248" t="s">
        <v>373</v>
      </c>
      <c r="B41" s="250"/>
      <c r="C41" s="135"/>
      <c r="D41" s="138"/>
      <c r="E41" s="139"/>
      <c r="F41" s="143"/>
      <c r="G41" s="136">
        <f t="shared" si="2"/>
        <v>0</v>
      </c>
      <c r="H41" s="137">
        <f>IF(C41="Yes",D41*E41*'BSSC Project Info'!$C$73,0)</f>
        <v>0</v>
      </c>
      <c r="I41" s="258">
        <f t="shared" si="3"/>
        <v>0</v>
      </c>
      <c r="J41" s="259"/>
    </row>
    <row r="42" spans="1:10" s="39" customFormat="1" ht="19.5" customHeight="1">
      <c r="A42" s="248" t="s">
        <v>374</v>
      </c>
      <c r="B42" s="250"/>
      <c r="C42" s="135"/>
      <c r="D42" s="138"/>
      <c r="E42" s="139"/>
      <c r="F42" s="143"/>
      <c r="G42" s="136">
        <f t="shared" si="2"/>
        <v>0</v>
      </c>
      <c r="H42" s="137">
        <f>IF(C42="Yes",D42*E42*'BSSC Project Info'!$C$73,0)</f>
        <v>0</v>
      </c>
      <c r="I42" s="258">
        <f t="shared" si="3"/>
        <v>0</v>
      </c>
      <c r="J42" s="259"/>
    </row>
    <row r="43" spans="1:10" s="39" customFormat="1" ht="19.5" customHeight="1">
      <c r="A43" s="248" t="s">
        <v>375</v>
      </c>
      <c r="B43" s="250"/>
      <c r="C43" s="135"/>
      <c r="D43" s="138"/>
      <c r="E43" s="139"/>
      <c r="F43" s="143"/>
      <c r="G43" s="136">
        <f t="shared" si="2"/>
        <v>0</v>
      </c>
      <c r="H43" s="137">
        <f>IF(C43="Yes",D43*E43*'BSSC Project Info'!$C$73,0)</f>
        <v>0</v>
      </c>
      <c r="I43" s="258">
        <f t="shared" si="3"/>
        <v>0</v>
      </c>
      <c r="J43" s="259"/>
    </row>
    <row r="44" spans="1:10" s="39" customFormat="1" ht="19.5" customHeight="1">
      <c r="A44" s="248" t="s">
        <v>376</v>
      </c>
      <c r="B44" s="250"/>
      <c r="C44" s="135"/>
      <c r="D44" s="138"/>
      <c r="E44" s="139"/>
      <c r="F44" s="143"/>
      <c r="G44" s="136">
        <f t="shared" si="2"/>
        <v>0</v>
      </c>
      <c r="H44" s="137">
        <f>IF(C44="Yes",D44*E44*'BSSC Project Info'!$C$73,0)</f>
        <v>0</v>
      </c>
      <c r="I44" s="258">
        <f t="shared" si="3"/>
        <v>0</v>
      </c>
      <c r="J44" s="259"/>
    </row>
    <row r="45" spans="1:10" s="39" customFormat="1" ht="19.5" customHeight="1">
      <c r="A45" s="248" t="s">
        <v>377</v>
      </c>
      <c r="B45" s="250"/>
      <c r="C45" s="135"/>
      <c r="D45" s="138"/>
      <c r="E45" s="139"/>
      <c r="F45" s="143"/>
      <c r="G45" s="136">
        <f t="shared" si="2"/>
        <v>0</v>
      </c>
      <c r="H45" s="137">
        <f>IF(C45="Yes",D45*E45*'BSSC Project Info'!$C$73,0)</f>
        <v>0</v>
      </c>
      <c r="I45" s="258">
        <f t="shared" si="3"/>
        <v>0</v>
      </c>
      <c r="J45" s="259"/>
    </row>
    <row r="46" spans="1:10" s="39" customFormat="1" ht="19.5" customHeight="1">
      <c r="A46" s="248" t="s">
        <v>378</v>
      </c>
      <c r="B46" s="250"/>
      <c r="C46" s="135"/>
      <c r="D46" s="138"/>
      <c r="E46" s="139"/>
      <c r="F46" s="143"/>
      <c r="G46" s="136">
        <f t="shared" si="2"/>
        <v>0</v>
      </c>
      <c r="H46" s="137">
        <f>IF(C46="Yes",D46*E46*'BSSC Project Info'!$C$73,0)</f>
        <v>0</v>
      </c>
      <c r="I46" s="258">
        <f t="shared" si="3"/>
        <v>0</v>
      </c>
      <c r="J46" s="259"/>
    </row>
    <row r="47" spans="1:10" s="39" customFormat="1" ht="19.5" customHeight="1">
      <c r="A47" s="248" t="s">
        <v>379</v>
      </c>
      <c r="B47" s="250"/>
      <c r="C47" s="135"/>
      <c r="D47" s="138"/>
      <c r="E47" s="139"/>
      <c r="F47" s="143"/>
      <c r="G47" s="136">
        <f t="shared" si="2"/>
        <v>0</v>
      </c>
      <c r="H47" s="137">
        <f>IF(C47="Yes",D47*E47*'BSSC Project Info'!$C$73,0)</f>
        <v>0</v>
      </c>
      <c r="I47" s="258">
        <f t="shared" si="3"/>
        <v>0</v>
      </c>
      <c r="J47" s="259"/>
    </row>
    <row r="48" spans="1:10" s="39" customFormat="1" ht="19.5" customHeight="1">
      <c r="A48" s="248" t="s">
        <v>380</v>
      </c>
      <c r="B48" s="250"/>
      <c r="C48" s="135"/>
      <c r="D48" s="138"/>
      <c r="E48" s="139"/>
      <c r="F48" s="143"/>
      <c r="G48" s="136">
        <f t="shared" si="2"/>
        <v>0</v>
      </c>
      <c r="H48" s="137">
        <f>IF(C48="Yes",D48*E48*'BSSC Project Info'!$C$73,0)</f>
        <v>0</v>
      </c>
      <c r="I48" s="258">
        <f t="shared" si="3"/>
        <v>0</v>
      </c>
      <c r="J48" s="259"/>
    </row>
    <row r="49" spans="1:10" s="39" customFormat="1" ht="19.5" customHeight="1">
      <c r="A49" s="248" t="s">
        <v>381</v>
      </c>
      <c r="B49" s="250"/>
      <c r="C49" s="135"/>
      <c r="D49" s="138"/>
      <c r="E49" s="139"/>
      <c r="F49" s="143"/>
      <c r="G49" s="136">
        <f t="shared" si="2"/>
        <v>0</v>
      </c>
      <c r="H49" s="137">
        <f>IF(C49="Yes",D49*E49*'BSSC Project Info'!$C$73,0)</f>
        <v>0</v>
      </c>
      <c r="I49" s="258">
        <f t="shared" si="3"/>
        <v>0</v>
      </c>
      <c r="J49" s="259"/>
    </row>
    <row r="50" spans="1:10" s="39" customFormat="1" ht="19.5" customHeight="1">
      <c r="A50" s="248" t="s">
        <v>382</v>
      </c>
      <c r="B50" s="250"/>
      <c r="C50" s="135"/>
      <c r="D50" s="138"/>
      <c r="E50" s="139"/>
      <c r="F50" s="143"/>
      <c r="G50" s="136">
        <f t="shared" si="2"/>
        <v>0</v>
      </c>
      <c r="H50" s="137">
        <f>IF(C50="Yes",D50*E50*'BSSC Project Info'!$C$73,0)</f>
        <v>0</v>
      </c>
      <c r="I50" s="258">
        <f t="shared" si="3"/>
        <v>0</v>
      </c>
      <c r="J50" s="259"/>
    </row>
    <row r="51" spans="1:10" s="39" customFormat="1" ht="19.5" customHeight="1">
      <c r="A51" s="248" t="s">
        <v>383</v>
      </c>
      <c r="B51" s="250"/>
      <c r="C51" s="135"/>
      <c r="D51" s="138"/>
      <c r="E51" s="139"/>
      <c r="F51" s="143"/>
      <c r="G51" s="136">
        <f t="shared" si="2"/>
        <v>0</v>
      </c>
      <c r="H51" s="137">
        <f>IF(C51="Yes",D51*E51*'BSSC Project Info'!$C$73,0)</f>
        <v>0</v>
      </c>
      <c r="I51" s="258">
        <f t="shared" si="3"/>
        <v>0</v>
      </c>
      <c r="J51" s="259"/>
    </row>
    <row r="52" spans="1:10" s="39" customFormat="1" ht="19.5" customHeight="1" thickBot="1">
      <c r="A52" s="253" t="s">
        <v>404</v>
      </c>
      <c r="B52" s="274"/>
      <c r="C52" s="274"/>
      <c r="D52" s="274"/>
      <c r="E52" s="274"/>
      <c r="F52" s="274"/>
      <c r="G52" s="274"/>
      <c r="H52" s="275"/>
      <c r="I52" s="264"/>
      <c r="J52" s="265"/>
    </row>
    <row r="53" spans="1:10" ht="19.5" customHeight="1" thickBot="1">
      <c r="A53" s="256" t="s">
        <v>189</v>
      </c>
      <c r="B53" s="257"/>
      <c r="C53" s="257"/>
      <c r="D53" s="257"/>
      <c r="E53" s="257"/>
      <c r="F53" s="257"/>
      <c r="G53" s="257"/>
      <c r="H53" s="141" t="s">
        <v>2</v>
      </c>
      <c r="I53" s="268">
        <f>SUM(I37:J52)</f>
        <v>0</v>
      </c>
      <c r="J53" s="269"/>
    </row>
    <row r="54" spans="1:10" ht="8.25" customHeight="1">
      <c r="A54" s="33"/>
      <c r="B54" s="11"/>
      <c r="C54" s="11"/>
      <c r="D54" s="11"/>
      <c r="E54" s="11"/>
      <c r="F54" s="41"/>
      <c r="G54" s="41"/>
      <c r="H54" s="41"/>
      <c r="I54" s="41"/>
      <c r="J54" s="41"/>
    </row>
    <row r="55" spans="1:10" s="43" customFormat="1" ht="12.75">
      <c r="A55" s="75" t="s">
        <v>238</v>
      </c>
      <c r="B55" s="42"/>
      <c r="C55" s="42"/>
      <c r="D55" s="42"/>
      <c r="E55" s="42"/>
      <c r="F55" s="42"/>
      <c r="G55" s="42"/>
      <c r="H55" s="42"/>
      <c r="I55" s="42"/>
      <c r="J55" s="42"/>
    </row>
    <row r="56" spans="1:10" ht="12.75">
      <c r="A56" s="41"/>
      <c r="B56" s="251" t="s">
        <v>0</v>
      </c>
      <c r="C56" s="252"/>
      <c r="D56" s="252"/>
      <c r="E56" s="44" t="s">
        <v>3</v>
      </c>
      <c r="F56" s="78" t="s">
        <v>4</v>
      </c>
      <c r="G56" s="45" t="s">
        <v>1</v>
      </c>
      <c r="H56" s="46"/>
      <c r="I56" s="299">
        <f>IF(I80=0,"",IF(G60/I80&gt;0.5,"ERROR: Consortia equipment cost exceeds maximum of 50% of projected grant amount",""))</f>
      </c>
      <c r="J56" s="299"/>
    </row>
    <row r="57" spans="1:10" s="39" customFormat="1" ht="12.75">
      <c r="A57" s="41"/>
      <c r="B57" s="248" t="s">
        <v>239</v>
      </c>
      <c r="C57" s="249"/>
      <c r="D57" s="250"/>
      <c r="E57" s="40"/>
      <c r="F57" s="123"/>
      <c r="G57" s="262">
        <f>E57*F57</f>
        <v>0</v>
      </c>
      <c r="H57" s="263"/>
      <c r="I57" s="300"/>
      <c r="J57" s="300"/>
    </row>
    <row r="58" spans="1:10" s="39" customFormat="1" ht="12.75" customHeight="1">
      <c r="A58" s="41"/>
      <c r="B58" s="248" t="s">
        <v>240</v>
      </c>
      <c r="C58" s="249"/>
      <c r="D58" s="250"/>
      <c r="E58" s="40"/>
      <c r="F58" s="123"/>
      <c r="G58" s="262">
        <f>E58*F58</f>
        <v>0</v>
      </c>
      <c r="H58" s="263"/>
      <c r="I58" s="300"/>
      <c r="J58" s="300"/>
    </row>
    <row r="59" spans="1:10" s="39" customFormat="1" ht="12.75">
      <c r="A59" s="41"/>
      <c r="B59" s="248" t="s">
        <v>241</v>
      </c>
      <c r="C59" s="249"/>
      <c r="D59" s="250"/>
      <c r="E59" s="40"/>
      <c r="F59" s="123"/>
      <c r="G59" s="262">
        <f>E59*F59</f>
        <v>0</v>
      </c>
      <c r="H59" s="263"/>
      <c r="I59" s="300"/>
      <c r="J59" s="300"/>
    </row>
    <row r="60" spans="1:10" s="39" customFormat="1" ht="13.5" thickBot="1">
      <c r="A60" s="41"/>
      <c r="B60" s="248" t="s">
        <v>452</v>
      </c>
      <c r="C60" s="249"/>
      <c r="D60" s="250"/>
      <c r="E60" s="40"/>
      <c r="F60" s="123"/>
      <c r="G60" s="262">
        <f>E60*F60</f>
        <v>0</v>
      </c>
      <c r="H60" s="263"/>
      <c r="I60" s="300"/>
      <c r="J60" s="300"/>
    </row>
    <row r="61" spans="1:10" ht="12.75" customHeight="1" thickBot="1">
      <c r="A61" s="41"/>
      <c r="B61" s="33"/>
      <c r="C61" s="210"/>
      <c r="D61" s="193"/>
      <c r="E61" s="192"/>
      <c r="F61" s="41" t="s">
        <v>2</v>
      </c>
      <c r="G61" s="260">
        <f>SUM(G57:H60)</f>
        <v>0</v>
      </c>
      <c r="H61" s="261"/>
      <c r="I61" s="300"/>
      <c r="J61" s="300"/>
    </row>
    <row r="62" spans="1:10" ht="7.5" customHeight="1">
      <c r="A62" s="41"/>
      <c r="B62" s="33"/>
      <c r="C62" s="158"/>
      <c r="D62" s="158"/>
      <c r="E62" s="158"/>
      <c r="F62" s="41"/>
      <c r="G62" s="41"/>
      <c r="H62" s="41"/>
      <c r="I62" s="300"/>
      <c r="J62" s="300"/>
    </row>
    <row r="63" spans="1:10" ht="7.5" customHeight="1">
      <c r="A63" s="33"/>
      <c r="B63" s="14"/>
      <c r="C63" s="11"/>
      <c r="D63" s="11"/>
      <c r="E63" s="11"/>
      <c r="F63" s="11"/>
      <c r="G63" s="11"/>
      <c r="H63" s="77"/>
      <c r="I63" s="77"/>
      <c r="J63" s="77"/>
    </row>
    <row r="64" spans="1:10" s="43" customFormat="1" ht="12.75">
      <c r="A64" s="75" t="s">
        <v>384</v>
      </c>
      <c r="B64" s="42"/>
      <c r="C64" s="42"/>
      <c r="D64" s="42"/>
      <c r="E64" s="42"/>
      <c r="F64" s="42"/>
      <c r="G64" s="42"/>
      <c r="H64" s="42"/>
      <c r="I64" s="42"/>
      <c r="J64" s="42"/>
    </row>
    <row r="65" spans="1:10" ht="38.25" customHeight="1">
      <c r="A65" s="41"/>
      <c r="B65" s="251" t="s">
        <v>385</v>
      </c>
      <c r="C65" s="252"/>
      <c r="D65" s="252"/>
      <c r="E65" s="112" t="s">
        <v>387</v>
      </c>
      <c r="F65" s="112" t="s">
        <v>388</v>
      </c>
      <c r="G65" s="45" t="s">
        <v>1</v>
      </c>
      <c r="H65" s="46"/>
      <c r="I65" s="41"/>
      <c r="J65" s="41"/>
    </row>
    <row r="66" spans="1:10" s="39" customFormat="1" ht="13.5" thickBot="1">
      <c r="A66" s="41"/>
      <c r="B66" s="248" t="s">
        <v>386</v>
      </c>
      <c r="C66" s="249"/>
      <c r="D66" s="250"/>
      <c r="E66" s="40"/>
      <c r="F66" s="124">
        <v>4000</v>
      </c>
      <c r="G66" s="262">
        <f>E66*F66</f>
        <v>0</v>
      </c>
      <c r="H66" s="263"/>
      <c r="I66" s="41"/>
      <c r="J66" s="41"/>
    </row>
    <row r="67" spans="1:10" ht="12.75" customHeight="1" thickBot="1">
      <c r="A67" s="41"/>
      <c r="B67" s="33"/>
      <c r="C67" s="210"/>
      <c r="D67" s="193"/>
      <c r="E67" s="192"/>
      <c r="F67" s="41" t="s">
        <v>2</v>
      </c>
      <c r="G67" s="260">
        <f>SUM(G66:H66)</f>
        <v>0</v>
      </c>
      <c r="H67" s="261"/>
      <c r="I67" s="41"/>
      <c r="J67" s="41"/>
    </row>
    <row r="68" spans="1:10" ht="7.5" customHeight="1">
      <c r="A68" s="41"/>
      <c r="B68" s="33"/>
      <c r="C68" s="14"/>
      <c r="D68" s="11"/>
      <c r="E68" s="11"/>
      <c r="F68" s="11"/>
      <c r="G68" s="11"/>
      <c r="H68" s="11"/>
      <c r="I68" s="11"/>
      <c r="J68" s="41"/>
    </row>
    <row r="69" spans="1:10" s="43" customFormat="1" ht="12.75">
      <c r="A69" s="97" t="s">
        <v>304</v>
      </c>
      <c r="B69" s="34"/>
      <c r="C69" s="34"/>
      <c r="D69" s="34"/>
      <c r="E69" s="34"/>
      <c r="F69" s="34"/>
      <c r="G69" s="34"/>
      <c r="H69" s="34"/>
      <c r="I69" s="34"/>
      <c r="J69" s="34"/>
    </row>
    <row r="70" spans="1:10" ht="12.75">
      <c r="A70" s="33"/>
      <c r="B70" s="14"/>
      <c r="C70" s="11"/>
      <c r="D70" s="11"/>
      <c r="E70" s="11"/>
      <c r="F70" s="11"/>
      <c r="G70" s="11"/>
      <c r="H70" s="77"/>
      <c r="I70" s="77"/>
      <c r="J70" s="77"/>
    </row>
    <row r="71" spans="1:10" ht="12.75">
      <c r="A71" s="57" t="s">
        <v>300</v>
      </c>
      <c r="B71" s="14"/>
      <c r="C71" s="11"/>
      <c r="D71" s="11"/>
      <c r="E71" s="11"/>
      <c r="F71" s="11"/>
      <c r="G71" s="276">
        <f>I33+I53+G61+G67</f>
        <v>0</v>
      </c>
      <c r="H71" s="277"/>
      <c r="I71" s="77"/>
      <c r="J71" s="77"/>
    </row>
    <row r="72" spans="1:10" ht="12.75">
      <c r="A72" s="57"/>
      <c r="B72" s="14"/>
      <c r="C72" s="11"/>
      <c r="D72" s="11"/>
      <c r="E72" s="11"/>
      <c r="F72" s="11"/>
      <c r="G72" s="11"/>
      <c r="H72" s="11"/>
      <c r="I72" s="77"/>
      <c r="J72" s="77"/>
    </row>
    <row r="73" spans="1:15" ht="12.75">
      <c r="A73" s="127" t="s">
        <v>389</v>
      </c>
      <c r="B73" s="14"/>
      <c r="C73" s="11"/>
      <c r="D73" s="11"/>
      <c r="E73" s="11"/>
      <c r="F73" s="11"/>
      <c r="G73" s="11"/>
      <c r="H73" s="90"/>
      <c r="I73" s="77"/>
      <c r="J73" s="77"/>
      <c r="O73" s="114"/>
    </row>
    <row r="74" spans="1:10" ht="12.75">
      <c r="A74" s="126">
        <f>IF('BSSC Project Info'!A93="Yes",75000,IF(CurrentJob="",0,IF(CurrentJob&lt;500,25000,50000)))</f>
        <v>0</v>
      </c>
      <c r="B74" s="271" t="s">
        <v>390</v>
      </c>
      <c r="C74" s="272"/>
      <c r="D74" s="272"/>
      <c r="E74" s="272"/>
      <c r="F74" s="273"/>
      <c r="G74" s="276">
        <f>IF(G71*0.5&lt;A74,G71*0.5,A74)</f>
        <v>0</v>
      </c>
      <c r="H74" s="277"/>
      <c r="I74" s="91" t="s">
        <v>301</v>
      </c>
      <c r="J74" s="77"/>
    </row>
    <row r="75" spans="1:10" ht="12.75">
      <c r="A75" s="92"/>
      <c r="B75" s="93"/>
      <c r="C75" s="94"/>
      <c r="D75" s="94"/>
      <c r="E75" s="94"/>
      <c r="F75" s="94"/>
      <c r="G75" s="94"/>
      <c r="H75" s="95"/>
      <c r="I75" s="95"/>
      <c r="J75" s="95"/>
    </row>
    <row r="76" spans="1:10" ht="12.75">
      <c r="A76" s="33"/>
      <c r="B76" s="14"/>
      <c r="C76" s="11"/>
      <c r="D76" s="11"/>
      <c r="E76" s="11"/>
      <c r="F76" s="11"/>
      <c r="G76" s="11"/>
      <c r="H76" s="77"/>
      <c r="I76" s="77"/>
      <c r="J76" s="77"/>
    </row>
    <row r="77" spans="1:10" ht="12.75" customHeight="1">
      <c r="A77" s="270" t="s">
        <v>391</v>
      </c>
      <c r="B77" s="270"/>
      <c r="C77" s="270"/>
      <c r="D77" s="270"/>
      <c r="E77" s="11"/>
      <c r="F77" s="11"/>
      <c r="G77" s="11"/>
      <c r="H77" s="77"/>
      <c r="I77" s="77"/>
      <c r="J77" s="77"/>
    </row>
    <row r="78" spans="1:10" ht="12.75">
      <c r="A78" s="125">
        <f>Trainees</f>
        <v>0</v>
      </c>
      <c r="B78" s="128" t="s">
        <v>392</v>
      </c>
      <c r="C78" s="126">
        <v>2000</v>
      </c>
      <c r="D78" s="283" t="s">
        <v>393</v>
      </c>
      <c r="E78" s="284"/>
      <c r="F78" s="285"/>
      <c r="G78" s="276">
        <f>A78*C78</f>
        <v>0</v>
      </c>
      <c r="H78" s="277"/>
      <c r="I78" s="91" t="s">
        <v>303</v>
      </c>
      <c r="J78" s="77"/>
    </row>
    <row r="79" spans="1:10" ht="13.5" thickBot="1">
      <c r="A79" s="33"/>
      <c r="B79" s="14"/>
      <c r="C79" s="11"/>
      <c r="D79" s="11"/>
      <c r="E79" s="11"/>
      <c r="F79" s="96"/>
      <c r="G79" s="11"/>
      <c r="H79" s="77"/>
      <c r="I79" s="77"/>
      <c r="J79" s="77"/>
    </row>
    <row r="80" spans="1:10" ht="13.5" thickBot="1">
      <c r="A80" s="70" t="s">
        <v>302</v>
      </c>
      <c r="B80" s="14"/>
      <c r="C80" s="11"/>
      <c r="D80" s="11"/>
      <c r="E80" s="11"/>
      <c r="F80" s="11"/>
      <c r="G80" s="57"/>
      <c r="H80" s="81" t="s">
        <v>394</v>
      </c>
      <c r="I80" s="281">
        <f>IF(G74&gt;G78,G78,G74)</f>
        <v>0</v>
      </c>
      <c r="J80" s="282"/>
    </row>
    <row r="81" spans="1:10" ht="12.75" customHeight="1">
      <c r="A81" s="280" t="str">
        <f>IF(I80&lt;6000,"Applications written for less than $6,000 in BSSC grant funding will not be accepted","")</f>
        <v>Applications written for less than $6,000 in BSSC grant funding will not be accepted</v>
      </c>
      <c r="B81" s="280"/>
      <c r="C81" s="280"/>
      <c r="D81" s="280"/>
      <c r="E81" s="280"/>
      <c r="F81" s="280"/>
      <c r="G81" s="280"/>
      <c r="H81" s="280"/>
      <c r="I81" s="280"/>
      <c r="J81" s="280"/>
    </row>
  </sheetData>
  <sheetProtection password="F6FE" sheet="1"/>
  <mergeCells count="103">
    <mergeCell ref="B60:D60"/>
    <mergeCell ref="G60:H60"/>
    <mergeCell ref="I56:J62"/>
    <mergeCell ref="A22:B22"/>
    <mergeCell ref="I19:J19"/>
    <mergeCell ref="I20:J20"/>
    <mergeCell ref="A19:B19"/>
    <mergeCell ref="I24:J24"/>
    <mergeCell ref="A20:B20"/>
    <mergeCell ref="A21:B21"/>
    <mergeCell ref="A13:J13"/>
    <mergeCell ref="A4:J4"/>
    <mergeCell ref="A6:J6"/>
    <mergeCell ref="A8:C8"/>
    <mergeCell ref="A14:J14"/>
    <mergeCell ref="A16:B16"/>
    <mergeCell ref="I16:J16"/>
    <mergeCell ref="A11:J11"/>
    <mergeCell ref="A81:J81"/>
    <mergeCell ref="G74:H74"/>
    <mergeCell ref="I80:J80"/>
    <mergeCell ref="A23:B23"/>
    <mergeCell ref="A24:B24"/>
    <mergeCell ref="I25:J25"/>
    <mergeCell ref="I27:J27"/>
    <mergeCell ref="G78:H78"/>
    <mergeCell ref="D78:F78"/>
    <mergeCell ref="G66:H66"/>
    <mergeCell ref="A17:B17"/>
    <mergeCell ref="I26:J26"/>
    <mergeCell ref="I17:J17"/>
    <mergeCell ref="I18:J18"/>
    <mergeCell ref="A18:B18"/>
    <mergeCell ref="I23:J23"/>
    <mergeCell ref="A26:B26"/>
    <mergeCell ref="A25:B25"/>
    <mergeCell ref="G71:H71"/>
    <mergeCell ref="I51:J51"/>
    <mergeCell ref="I36:J36"/>
    <mergeCell ref="I40:J40"/>
    <mergeCell ref="I41:J41"/>
    <mergeCell ref="I37:J37"/>
    <mergeCell ref="I50:J50"/>
    <mergeCell ref="I53:J53"/>
    <mergeCell ref="I44:J44"/>
    <mergeCell ref="I45:J45"/>
    <mergeCell ref="A43:B43"/>
    <mergeCell ref="A49:B49"/>
    <mergeCell ref="G59:H59"/>
    <mergeCell ref="I21:J21"/>
    <mergeCell ref="I22:J22"/>
    <mergeCell ref="I39:J39"/>
    <mergeCell ref="A27:B27"/>
    <mergeCell ref="I28:J28"/>
    <mergeCell ref="I49:J49"/>
    <mergeCell ref="I29:J29"/>
    <mergeCell ref="A77:D77"/>
    <mergeCell ref="B74:F74"/>
    <mergeCell ref="A52:H52"/>
    <mergeCell ref="A53:G53"/>
    <mergeCell ref="C67:E67"/>
    <mergeCell ref="G67:H67"/>
    <mergeCell ref="B66:D66"/>
    <mergeCell ref="B58:D58"/>
    <mergeCell ref="B59:D59"/>
    <mergeCell ref="B56:D56"/>
    <mergeCell ref="I30:J30"/>
    <mergeCell ref="I31:J31"/>
    <mergeCell ref="I32:J32"/>
    <mergeCell ref="I47:J47"/>
    <mergeCell ref="A37:B37"/>
    <mergeCell ref="A36:B36"/>
    <mergeCell ref="A42:B42"/>
    <mergeCell ref="I43:J43"/>
    <mergeCell ref="I46:J46"/>
    <mergeCell ref="I33:J33"/>
    <mergeCell ref="I38:J38"/>
    <mergeCell ref="C61:E62"/>
    <mergeCell ref="G61:H61"/>
    <mergeCell ref="I42:J42"/>
    <mergeCell ref="B57:D57"/>
    <mergeCell ref="G57:H57"/>
    <mergeCell ref="A41:B41"/>
    <mergeCell ref="G58:H58"/>
    <mergeCell ref="A39:B39"/>
    <mergeCell ref="I52:J52"/>
    <mergeCell ref="I48:J48"/>
    <mergeCell ref="A45:B45"/>
    <mergeCell ref="A46:B46"/>
    <mergeCell ref="A47:B47"/>
    <mergeCell ref="A48:B48"/>
    <mergeCell ref="A51:B51"/>
    <mergeCell ref="A50:B50"/>
    <mergeCell ref="A31:B31"/>
    <mergeCell ref="A44:B44"/>
    <mergeCell ref="B65:D65"/>
    <mergeCell ref="A28:B28"/>
    <mergeCell ref="A29:B29"/>
    <mergeCell ref="A30:B30"/>
    <mergeCell ref="A32:H32"/>
    <mergeCell ref="A33:G33"/>
    <mergeCell ref="A40:B40"/>
    <mergeCell ref="A38:B38"/>
  </mergeCells>
  <dataValidations count="1">
    <dataValidation type="list" allowBlank="1" showInputMessage="1" showErrorMessage="1" sqref="C37:C51 C17:C31">
      <formula1>ClaimTrain</formula1>
    </dataValidation>
  </dataValidations>
  <printOptions/>
  <pageMargins left="0.5" right="0.5" top="0.25" bottom="0.25" header="0.25" footer="0.1"/>
  <pageSetup horizontalDpi="600" verticalDpi="600" orientation="portrait" r:id="rId2"/>
  <headerFooter alignWithMargins="0">
    <oddFooter>&amp;L&amp;8&amp;D&amp;R&amp;8BSSC Grant-in-Aid Training Plan - &amp;P</odd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dimension ref="A1:J19"/>
  <sheetViews>
    <sheetView workbookViewId="0" topLeftCell="A1">
      <selection activeCell="O20" sqref="O20"/>
    </sheetView>
  </sheetViews>
  <sheetFormatPr defaultColWidth="9.140625" defaultRowHeight="12.75"/>
  <cols>
    <col min="5" max="5" width="10.28125" style="0" customWidth="1"/>
    <col min="6" max="6" width="10.28125" style="0" bestFit="1" customWidth="1"/>
  </cols>
  <sheetData>
    <row r="1" ht="15.75">
      <c r="A1" s="19" t="s">
        <v>291</v>
      </c>
    </row>
    <row r="2" spans="1:8" ht="15.75">
      <c r="A2" s="19"/>
      <c r="H2" s="49"/>
    </row>
    <row r="3" ht="5.25" customHeight="1"/>
    <row r="4" spans="1:10" ht="12.75">
      <c r="A4" s="11" t="s">
        <v>6</v>
      </c>
      <c r="B4" s="11"/>
      <c r="C4" s="11"/>
      <c r="D4" s="11"/>
      <c r="E4" s="11"/>
      <c r="F4" s="11"/>
      <c r="G4" s="11"/>
      <c r="H4" s="11"/>
      <c r="I4" s="50" t="str">
        <f>'BSSC Project Info'!I3</f>
        <v>Rev 5/2017</v>
      </c>
      <c r="J4" s="11"/>
    </row>
    <row r="5" spans="1:10" ht="25.5" customHeight="1">
      <c r="A5" s="287">
        <f>'BSSC Project Info'!A8:J8</f>
        <v>0</v>
      </c>
      <c r="B5" s="288"/>
      <c r="C5" s="288"/>
      <c r="D5" s="288"/>
      <c r="E5" s="288"/>
      <c r="F5" s="288"/>
      <c r="G5" s="288"/>
      <c r="H5" s="288"/>
      <c r="I5" s="288"/>
      <c r="J5" s="289"/>
    </row>
    <row r="6" spans="1:10" ht="12.75">
      <c r="A6" s="76" t="s">
        <v>346</v>
      </c>
      <c r="B6" s="4"/>
      <c r="C6" s="4"/>
      <c r="D6" s="4"/>
      <c r="E6" s="4"/>
      <c r="F6" s="4"/>
      <c r="G6" s="4"/>
      <c r="H6" s="4"/>
      <c r="I6" s="4"/>
      <c r="J6" s="4"/>
    </row>
    <row r="7" spans="1:10" ht="12.75">
      <c r="A7" s="290">
        <f>'BSSC Project Info'!A16:C16</f>
        <v>0</v>
      </c>
      <c r="B7" s="291"/>
      <c r="C7" s="292"/>
      <c r="D7" s="4"/>
      <c r="E7" s="4"/>
      <c r="F7" s="4"/>
      <c r="G7" s="4"/>
      <c r="H7" s="4"/>
      <c r="I7" s="4"/>
      <c r="J7" s="4"/>
    </row>
    <row r="8" ht="6.75" customHeight="1"/>
    <row r="9" spans="1:10" s="43" customFormat="1" ht="12.75">
      <c r="A9" s="75" t="s">
        <v>273</v>
      </c>
      <c r="B9" s="42"/>
      <c r="C9" s="42"/>
      <c r="D9" s="42"/>
      <c r="E9" s="42"/>
      <c r="F9" s="42"/>
      <c r="G9" s="42"/>
      <c r="H9" s="42"/>
      <c r="I9" s="42"/>
      <c r="J9" s="42"/>
    </row>
    <row r="10" spans="1:10" ht="12.75">
      <c r="A10" s="298"/>
      <c r="B10" s="192"/>
      <c r="C10" s="192"/>
      <c r="D10" s="192"/>
      <c r="E10" s="192"/>
      <c r="F10" s="192"/>
      <c r="G10" s="192"/>
      <c r="H10" s="192"/>
      <c r="I10" s="192"/>
      <c r="J10" s="192"/>
    </row>
    <row r="11" spans="1:10" ht="12.75">
      <c r="A11" s="321" t="s">
        <v>275</v>
      </c>
      <c r="B11" s="322"/>
      <c r="C11" s="323"/>
      <c r="D11" s="321" t="s">
        <v>274</v>
      </c>
      <c r="E11" s="322"/>
      <c r="F11" s="323"/>
      <c r="G11" s="324" t="s">
        <v>276</v>
      </c>
      <c r="H11" s="325"/>
      <c r="I11" s="41"/>
      <c r="J11" s="41"/>
    </row>
    <row r="12" spans="1:10" s="39" customFormat="1" ht="12.75" customHeight="1">
      <c r="A12" s="310" t="s">
        <v>277</v>
      </c>
      <c r="B12" s="311"/>
      <c r="C12" s="312"/>
      <c r="D12" s="310">
        <f>IF(CurrentJob="","",IF(CurrentJob&lt;=0,"",IF(CurrentJob&lt;=100,"Existing company of 100 or less",IF(CurrentJob&lt;=500,"Existing company of 101-500",IF(CurrentJob&lt;=1000,"Existing company of 501 - 1,000","Existing company of 1,001 or more")))))</f>
      </c>
      <c r="E12" s="311"/>
      <c r="F12" s="312"/>
      <c r="G12" s="305">
        <f>IF(CurrentJob="","",IF(CurrentJob&lt;=0,0,IF(CurrentJob&lt;=100,20,IF(CurrentJob&lt;=500,15,IF(CurrentJob&lt;=1000,10,5)))))</f>
      </c>
      <c r="H12" s="306"/>
      <c r="I12" s="41"/>
      <c r="J12" s="41"/>
    </row>
    <row r="13" spans="1:10" s="39" customFormat="1" ht="12.75" customHeight="1">
      <c r="A13" s="310" t="s">
        <v>345</v>
      </c>
      <c r="B13" s="311"/>
      <c r="C13" s="312"/>
      <c r="D13" s="310">
        <f>IF(A7=0,"",A7)</f>
      </c>
      <c r="E13" s="311"/>
      <c r="F13" s="312"/>
      <c r="G13" s="305">
        <f>IF(COUNTIF('OFFICE USE ONLY'!F4:F14,D13)=1,5,IF(COUNTIF('OFFICE USE ONLY'!F176:F192,D13)=1,7,IF(COUNTIF('OFFICE USE ONLY'!F149:F167,D13)=1,10,IF(COUNTIF('OFFICE USE ONLY'!F36:F63,D13)=1,15,IF(COUNTIF('OFFICE USE ONLY'!F68:F89,D13)=1,17,IF(COUNTIF('OFFICE USE ONLY'!F110:F133,D13)=1,20,0))))))</f>
        <v>0</v>
      </c>
      <c r="H13" s="306"/>
      <c r="I13" s="41"/>
      <c r="J13" s="41"/>
    </row>
    <row r="14" spans="1:10" s="39" customFormat="1" ht="25.5" customHeight="1">
      <c r="A14" s="313" t="s">
        <v>278</v>
      </c>
      <c r="B14" s="314"/>
      <c r="C14" s="315"/>
      <c r="D14" s="318">
        <f>IF(AvgWage="","",IF(AvgWage&lt;=16,"$16.00 or less","$16.01 or more"))</f>
      </c>
      <c r="E14" s="319"/>
      <c r="F14" s="320"/>
      <c r="G14" s="316">
        <f>IF(AvgWage="","",IF(AvgWage&lt;10.88,0,IF(AvgWage&lt;=16,15,20)))</f>
      </c>
      <c r="H14" s="317"/>
      <c r="I14" s="41"/>
      <c r="J14" s="41"/>
    </row>
    <row r="15" spans="1:10" s="39" customFormat="1" ht="12.75">
      <c r="A15" s="248" t="s">
        <v>279</v>
      </c>
      <c r="B15" s="249"/>
      <c r="C15" s="250"/>
      <c r="D15" s="307" t="s">
        <v>397</v>
      </c>
      <c r="E15" s="308"/>
      <c r="F15" s="309"/>
      <c r="G15" s="305">
        <f>'BSSC Project Info'!H114</f>
        <v>0</v>
      </c>
      <c r="H15" s="306"/>
      <c r="I15" s="41"/>
      <c r="J15" s="41"/>
    </row>
    <row r="16" spans="1:10" s="39" customFormat="1" ht="13.5" thickBot="1">
      <c r="A16" s="85"/>
      <c r="B16" s="85"/>
      <c r="C16" s="85"/>
      <c r="D16" s="85"/>
      <c r="E16" s="85"/>
      <c r="F16" s="85"/>
      <c r="G16" s="41"/>
      <c r="H16" s="41"/>
      <c r="I16" s="41"/>
      <c r="J16" s="41"/>
    </row>
    <row r="17" spans="1:10" ht="12.75" customHeight="1" thickBot="1">
      <c r="A17" s="33"/>
      <c r="B17" s="14"/>
      <c r="C17" s="11"/>
      <c r="D17" s="11"/>
      <c r="E17" s="11"/>
      <c r="F17" s="77" t="s">
        <v>280</v>
      </c>
      <c r="G17" s="303">
        <f>SUM(G12:H15)</f>
        <v>0</v>
      </c>
      <c r="H17" s="304"/>
      <c r="I17" s="301" t="str">
        <f>IF(G17&gt;=70,"","Minimum Score to Apply is 70")</f>
        <v>Minimum Score to Apply is 70</v>
      </c>
      <c r="J17" s="302"/>
    </row>
    <row r="18" spans="1:10" ht="12.75" customHeight="1">
      <c r="A18" s="33"/>
      <c r="B18" s="14"/>
      <c r="C18" s="11"/>
      <c r="D18" s="11"/>
      <c r="E18" s="11"/>
      <c r="F18" s="77"/>
      <c r="G18" s="41"/>
      <c r="H18" s="41"/>
      <c r="I18" s="302"/>
      <c r="J18" s="302"/>
    </row>
    <row r="19" spans="1:10" s="39" customFormat="1" ht="12.75">
      <c r="A19" s="85"/>
      <c r="B19" s="85"/>
      <c r="C19" s="85"/>
      <c r="D19" s="85"/>
      <c r="E19" s="85" t="s">
        <v>281</v>
      </c>
      <c r="F19" s="85"/>
      <c r="G19" s="41"/>
      <c r="H19" s="41"/>
      <c r="I19" s="41"/>
      <c r="J19" s="41"/>
    </row>
  </sheetData>
  <sheetProtection password="F6FE" sheet="1"/>
  <mergeCells count="20">
    <mergeCell ref="G14:H14"/>
    <mergeCell ref="D12:F12"/>
    <mergeCell ref="D13:F13"/>
    <mergeCell ref="D14:F14"/>
    <mergeCell ref="A5:J5"/>
    <mergeCell ref="A7:C7"/>
    <mergeCell ref="A10:J10"/>
    <mergeCell ref="A11:C11"/>
    <mergeCell ref="G11:H11"/>
    <mergeCell ref="D11:F11"/>
    <mergeCell ref="I17:J18"/>
    <mergeCell ref="G17:H17"/>
    <mergeCell ref="A15:C15"/>
    <mergeCell ref="G15:H15"/>
    <mergeCell ref="D15:F15"/>
    <mergeCell ref="A12:C12"/>
    <mergeCell ref="G12:H12"/>
    <mergeCell ref="A13:C13"/>
    <mergeCell ref="G13:H13"/>
    <mergeCell ref="A14:C14"/>
  </mergeCells>
  <printOptions/>
  <pageMargins left="0.5" right="0.5" top="0.75" bottom="0.75" header="0.25" footer="0.25"/>
  <pageSetup horizontalDpi="600" verticalDpi="600" orientation="portrait" r:id="rId2"/>
  <headerFooter>
    <oddFooter>&amp;L&amp;D&amp;RBSSC Grant-in-Aid Score - &amp;P</oddFooter>
  </headerFooter>
  <drawing r:id="rId1"/>
</worksheet>
</file>

<file path=xl/worksheets/sheet5.xml><?xml version="1.0" encoding="utf-8"?>
<worksheet xmlns="http://schemas.openxmlformats.org/spreadsheetml/2006/main" xmlns:r="http://schemas.openxmlformats.org/officeDocument/2006/relationships">
  <dimension ref="A1:J64"/>
  <sheetViews>
    <sheetView zoomScalePageLayoutView="0" workbookViewId="0" topLeftCell="A1">
      <selection activeCell="D11" sqref="D11:J11"/>
    </sheetView>
  </sheetViews>
  <sheetFormatPr defaultColWidth="9.140625" defaultRowHeight="12.75"/>
  <cols>
    <col min="5" max="5" width="10.28125" style="0" customWidth="1"/>
    <col min="6" max="6" width="10.28125" style="0" bestFit="1" customWidth="1"/>
  </cols>
  <sheetData>
    <row r="1" ht="15.75">
      <c r="A1" s="19" t="s">
        <v>197</v>
      </c>
    </row>
    <row r="2" spans="1:8" ht="15.75">
      <c r="A2" s="19" t="s">
        <v>319</v>
      </c>
      <c r="H2" s="49"/>
    </row>
    <row r="3" ht="9" customHeight="1"/>
    <row r="4" spans="1:10" ht="12.75">
      <c r="A4" s="57" t="s">
        <v>198</v>
      </c>
      <c r="B4" s="11"/>
      <c r="C4" s="11"/>
      <c r="D4" s="11"/>
      <c r="E4" s="11"/>
      <c r="F4" s="11"/>
      <c r="G4" s="11"/>
      <c r="H4" s="11"/>
      <c r="I4" s="50" t="str">
        <f>'BSSC Project Info'!I3</f>
        <v>Rev 5/2017</v>
      </c>
      <c r="J4" s="11"/>
    </row>
    <row r="5" spans="1:10" ht="25.5" customHeight="1">
      <c r="A5" s="287">
        <f>'BSSC Project Info'!A8:J8</f>
        <v>0</v>
      </c>
      <c r="B5" s="288"/>
      <c r="C5" s="288"/>
      <c r="D5" s="288"/>
      <c r="E5" s="288"/>
      <c r="F5" s="288"/>
      <c r="G5" s="288"/>
      <c r="H5" s="288"/>
      <c r="I5" s="288"/>
      <c r="J5" s="289"/>
    </row>
    <row r="6" spans="1:10" ht="12.75">
      <c r="A6" s="76" t="s">
        <v>346</v>
      </c>
      <c r="B6" s="4"/>
      <c r="C6" s="4"/>
      <c r="D6" s="4"/>
      <c r="E6" s="4"/>
      <c r="F6" s="4"/>
      <c r="G6" s="4"/>
      <c r="H6" s="4"/>
      <c r="I6" s="4"/>
      <c r="J6" s="4"/>
    </row>
    <row r="7" spans="1:10" ht="12.75">
      <c r="A7" s="290">
        <f>'BSSC Project Info'!A16:C16</f>
        <v>0</v>
      </c>
      <c r="B7" s="291"/>
      <c r="C7" s="292"/>
      <c r="D7" s="4"/>
      <c r="E7" s="4"/>
      <c r="F7" s="4"/>
      <c r="G7" s="4"/>
      <c r="H7" s="4"/>
      <c r="I7" s="4"/>
      <c r="J7" s="4"/>
    </row>
    <row r="8" ht="6.75" customHeight="1"/>
    <row r="9" spans="1:10" s="43" customFormat="1" ht="25.5" customHeight="1">
      <c r="A9" s="326" t="s">
        <v>329</v>
      </c>
      <c r="B9" s="224"/>
      <c r="C9" s="224"/>
      <c r="D9" s="224"/>
      <c r="E9" s="224"/>
      <c r="F9" s="224"/>
      <c r="G9" s="224"/>
      <c r="H9" s="224"/>
      <c r="I9" s="224"/>
      <c r="J9" s="224"/>
    </row>
    <row r="10" ht="6.75" customHeight="1"/>
    <row r="11" spans="1:10" ht="15.75" customHeight="1">
      <c r="A11" s="70" t="s">
        <v>323</v>
      </c>
      <c r="B11" s="70"/>
      <c r="C11" s="70"/>
      <c r="D11" s="169"/>
      <c r="E11" s="327"/>
      <c r="F11" s="327"/>
      <c r="G11" s="327"/>
      <c r="H11" s="327"/>
      <c r="I11" s="327"/>
      <c r="J11" s="328"/>
    </row>
    <row r="12" spans="1:10" ht="12.75">
      <c r="A12" s="7"/>
      <c r="B12" s="7"/>
      <c r="C12" s="7"/>
      <c r="D12" s="7"/>
      <c r="E12" s="7"/>
      <c r="F12" s="7"/>
      <c r="G12" s="7"/>
      <c r="H12" s="7"/>
      <c r="I12" s="7"/>
      <c r="J12" s="7"/>
    </row>
    <row r="13" spans="1:10" ht="12.75">
      <c r="A13" s="70" t="s">
        <v>330</v>
      </c>
      <c r="B13" s="70"/>
      <c r="C13" s="7"/>
      <c r="D13" s="7"/>
      <c r="E13" s="7"/>
      <c r="F13" s="7"/>
      <c r="G13" s="7"/>
      <c r="H13" s="7"/>
      <c r="I13" s="7"/>
      <c r="J13" s="7"/>
    </row>
    <row r="14" spans="1:10" ht="12.75">
      <c r="A14" s="98" t="s">
        <v>156</v>
      </c>
      <c r="B14" s="99"/>
      <c r="C14" s="99"/>
      <c r="D14" s="99"/>
      <c r="E14" s="102"/>
      <c r="F14" s="98" t="s">
        <v>147</v>
      </c>
      <c r="G14" s="99"/>
      <c r="H14" s="99"/>
      <c r="I14" s="102"/>
      <c r="J14" s="15"/>
    </row>
    <row r="15" spans="1:10" ht="15.75" customHeight="1">
      <c r="A15" s="169"/>
      <c r="B15" s="170"/>
      <c r="C15" s="170"/>
      <c r="D15" s="170"/>
      <c r="E15" s="171"/>
      <c r="F15" s="166"/>
      <c r="G15" s="167"/>
      <c r="H15" s="167"/>
      <c r="I15" s="168"/>
      <c r="J15" s="15"/>
    </row>
    <row r="16" spans="1:10" ht="15.75" customHeight="1">
      <c r="A16" s="169"/>
      <c r="B16" s="170"/>
      <c r="C16" s="170"/>
      <c r="D16" s="170"/>
      <c r="E16" s="171"/>
      <c r="F16" s="166"/>
      <c r="G16" s="167"/>
      <c r="H16" s="167"/>
      <c r="I16" s="168"/>
      <c r="J16" s="15"/>
    </row>
    <row r="17" spans="1:10" ht="15.75" customHeight="1">
      <c r="A17" s="169"/>
      <c r="B17" s="170"/>
      <c r="C17" s="170"/>
      <c r="D17" s="170"/>
      <c r="E17" s="171"/>
      <c r="F17" s="166"/>
      <c r="G17" s="167"/>
      <c r="H17" s="167"/>
      <c r="I17" s="168"/>
      <c r="J17" s="15"/>
    </row>
    <row r="18" spans="1:10" ht="15.75" customHeight="1">
      <c r="A18" s="169"/>
      <c r="B18" s="170"/>
      <c r="C18" s="170"/>
      <c r="D18" s="170"/>
      <c r="E18" s="171"/>
      <c r="F18" s="166"/>
      <c r="G18" s="167"/>
      <c r="H18" s="167"/>
      <c r="I18" s="168"/>
      <c r="J18" s="15"/>
    </row>
    <row r="19" spans="1:10" ht="15.75" customHeight="1">
      <c r="A19" s="169"/>
      <c r="B19" s="170"/>
      <c r="C19" s="170"/>
      <c r="D19" s="170"/>
      <c r="E19" s="171"/>
      <c r="F19" s="166"/>
      <c r="G19" s="167"/>
      <c r="H19" s="167"/>
      <c r="I19" s="168"/>
      <c r="J19" s="15"/>
    </row>
    <row r="20" spans="1:10" ht="15.75" customHeight="1">
      <c r="A20" s="169"/>
      <c r="B20" s="170"/>
      <c r="C20" s="170"/>
      <c r="D20" s="170"/>
      <c r="E20" s="171"/>
      <c r="F20" s="166"/>
      <c r="G20" s="167"/>
      <c r="H20" s="167"/>
      <c r="I20" s="168"/>
      <c r="J20" s="15"/>
    </row>
    <row r="21" spans="1:10" ht="15.75" customHeight="1">
      <c r="A21" s="169"/>
      <c r="B21" s="170"/>
      <c r="C21" s="170"/>
      <c r="D21" s="170"/>
      <c r="E21" s="171"/>
      <c r="F21" s="166"/>
      <c r="G21" s="167"/>
      <c r="H21" s="167"/>
      <c r="I21" s="168"/>
      <c r="J21" s="15"/>
    </row>
    <row r="22" spans="1:10" ht="15.75" customHeight="1">
      <c r="A22" s="169"/>
      <c r="B22" s="170"/>
      <c r="C22" s="170"/>
      <c r="D22" s="170"/>
      <c r="E22" s="171"/>
      <c r="F22" s="166"/>
      <c r="G22" s="167"/>
      <c r="H22" s="167"/>
      <c r="I22" s="168"/>
      <c r="J22" s="15"/>
    </row>
    <row r="23" spans="1:10" ht="15.75" customHeight="1">
      <c r="A23" s="169"/>
      <c r="B23" s="170"/>
      <c r="C23" s="170"/>
      <c r="D23" s="170"/>
      <c r="E23" s="171"/>
      <c r="F23" s="166"/>
      <c r="G23" s="167"/>
      <c r="H23" s="167"/>
      <c r="I23" s="168"/>
      <c r="J23" s="15"/>
    </row>
    <row r="24" spans="1:10" ht="15.75" customHeight="1">
      <c r="A24" s="169"/>
      <c r="B24" s="170"/>
      <c r="C24" s="170"/>
      <c r="D24" s="170"/>
      <c r="E24" s="171"/>
      <c r="F24" s="166"/>
      <c r="G24" s="167"/>
      <c r="H24" s="167"/>
      <c r="I24" s="168"/>
      <c r="J24" s="15"/>
    </row>
    <row r="25" spans="1:10" ht="9" customHeight="1">
      <c r="A25" s="58"/>
      <c r="B25" s="9"/>
      <c r="C25" s="9"/>
      <c r="D25" s="9"/>
      <c r="E25" s="9"/>
      <c r="F25" s="9"/>
      <c r="G25" s="9"/>
      <c r="H25" s="9"/>
      <c r="I25" s="9"/>
      <c r="J25" s="15"/>
    </row>
    <row r="26" spans="1:10" ht="12.75">
      <c r="A26" s="111" t="s">
        <v>332</v>
      </c>
      <c r="B26" s="11"/>
      <c r="C26" s="11"/>
      <c r="D26" s="11"/>
      <c r="E26" s="11"/>
      <c r="F26" s="11"/>
      <c r="G26" s="11"/>
      <c r="H26" s="11"/>
      <c r="I26" s="11"/>
      <c r="J26" s="13"/>
    </row>
    <row r="27" spans="1:10" ht="12.75">
      <c r="A27" s="98" t="s">
        <v>333</v>
      </c>
      <c r="B27" s="99"/>
      <c r="C27" s="99"/>
      <c r="D27" s="99"/>
      <c r="E27" s="99"/>
      <c r="F27" s="99"/>
      <c r="G27" s="99"/>
      <c r="H27" s="99"/>
      <c r="I27" s="99"/>
      <c r="J27" s="102"/>
    </row>
    <row r="28" spans="1:10" ht="15.75" customHeight="1">
      <c r="A28" s="166"/>
      <c r="B28" s="167"/>
      <c r="C28" s="167"/>
      <c r="D28" s="167"/>
      <c r="E28" s="167"/>
      <c r="F28" s="167"/>
      <c r="G28" s="167"/>
      <c r="H28" s="167"/>
      <c r="I28" s="167"/>
      <c r="J28" s="168"/>
    </row>
    <row r="29" spans="1:10" ht="15.75" customHeight="1">
      <c r="A29" s="166"/>
      <c r="B29" s="167"/>
      <c r="C29" s="167"/>
      <c r="D29" s="167"/>
      <c r="E29" s="167"/>
      <c r="F29" s="167"/>
      <c r="G29" s="167"/>
      <c r="H29" s="167"/>
      <c r="I29" s="167"/>
      <c r="J29" s="168"/>
    </row>
    <row r="30" spans="1:10" ht="15.75" customHeight="1">
      <c r="A30" s="166"/>
      <c r="B30" s="167"/>
      <c r="C30" s="167"/>
      <c r="D30" s="167"/>
      <c r="E30" s="167"/>
      <c r="F30" s="167"/>
      <c r="G30" s="167"/>
      <c r="H30" s="167"/>
      <c r="I30" s="167"/>
      <c r="J30" s="168"/>
    </row>
    <row r="31" spans="1:10" ht="15.75" customHeight="1">
      <c r="A31" s="166"/>
      <c r="B31" s="167"/>
      <c r="C31" s="167"/>
      <c r="D31" s="167"/>
      <c r="E31" s="167"/>
      <c r="F31" s="167"/>
      <c r="G31" s="167"/>
      <c r="H31" s="167"/>
      <c r="I31" s="167"/>
      <c r="J31" s="168"/>
    </row>
    <row r="32" spans="1:10" ht="15.75" customHeight="1">
      <c r="A32" s="166"/>
      <c r="B32" s="167"/>
      <c r="C32" s="167"/>
      <c r="D32" s="167"/>
      <c r="E32" s="167"/>
      <c r="F32" s="167"/>
      <c r="G32" s="167"/>
      <c r="H32" s="167"/>
      <c r="I32" s="167"/>
      <c r="J32" s="168"/>
    </row>
    <row r="33" spans="1:10" ht="15.75" customHeight="1">
      <c r="A33" s="166"/>
      <c r="B33" s="167"/>
      <c r="C33" s="167"/>
      <c r="D33" s="167"/>
      <c r="E33" s="167"/>
      <c r="F33" s="167"/>
      <c r="G33" s="167"/>
      <c r="H33" s="167"/>
      <c r="I33" s="167"/>
      <c r="J33" s="168"/>
    </row>
    <row r="34" spans="1:10" ht="15.75" customHeight="1">
      <c r="A34" s="166"/>
      <c r="B34" s="167"/>
      <c r="C34" s="167"/>
      <c r="D34" s="167"/>
      <c r="E34" s="167"/>
      <c r="F34" s="167"/>
      <c r="G34" s="167"/>
      <c r="H34" s="167"/>
      <c r="I34" s="167"/>
      <c r="J34" s="168"/>
    </row>
    <row r="35" spans="1:10" ht="15.75" customHeight="1">
      <c r="A35" s="166"/>
      <c r="B35" s="167"/>
      <c r="C35" s="167"/>
      <c r="D35" s="167"/>
      <c r="E35" s="167"/>
      <c r="F35" s="167"/>
      <c r="G35" s="167"/>
      <c r="H35" s="167"/>
      <c r="I35" s="167"/>
      <c r="J35" s="168"/>
    </row>
    <row r="36" spans="1:10" ht="15.75" customHeight="1">
      <c r="A36" s="166"/>
      <c r="B36" s="167"/>
      <c r="C36" s="167"/>
      <c r="D36" s="167"/>
      <c r="E36" s="167"/>
      <c r="F36" s="167"/>
      <c r="G36" s="167"/>
      <c r="H36" s="167"/>
      <c r="I36" s="167"/>
      <c r="J36" s="168"/>
    </row>
    <row r="37" spans="1:10" ht="15.75" customHeight="1">
      <c r="A37" s="166"/>
      <c r="B37" s="167"/>
      <c r="C37" s="167"/>
      <c r="D37" s="167"/>
      <c r="E37" s="167"/>
      <c r="F37" s="167"/>
      <c r="G37" s="167"/>
      <c r="H37" s="167"/>
      <c r="I37" s="167"/>
      <c r="J37" s="168"/>
    </row>
    <row r="38" spans="1:10" ht="15.75" customHeight="1">
      <c r="A38" s="166"/>
      <c r="B38" s="167"/>
      <c r="C38" s="167"/>
      <c r="D38" s="167"/>
      <c r="E38" s="167"/>
      <c r="F38" s="167"/>
      <c r="G38" s="167"/>
      <c r="H38" s="167"/>
      <c r="I38" s="167"/>
      <c r="J38" s="168"/>
    </row>
    <row r="39" spans="1:10" ht="15.75" customHeight="1">
      <c r="A39" s="166"/>
      <c r="B39" s="167"/>
      <c r="C39" s="167"/>
      <c r="D39" s="167"/>
      <c r="E39" s="167"/>
      <c r="F39" s="167"/>
      <c r="G39" s="167"/>
      <c r="H39" s="167"/>
      <c r="I39" s="167"/>
      <c r="J39" s="168"/>
    </row>
    <row r="40" spans="1:10" ht="15.75" customHeight="1">
      <c r="A40" s="166"/>
      <c r="B40" s="167"/>
      <c r="C40" s="167"/>
      <c r="D40" s="167"/>
      <c r="E40" s="167"/>
      <c r="F40" s="167"/>
      <c r="G40" s="167"/>
      <c r="H40" s="167"/>
      <c r="I40" s="167"/>
      <c r="J40" s="168"/>
    </row>
    <row r="41" spans="1:10" ht="15.75" customHeight="1">
      <c r="A41" s="166"/>
      <c r="B41" s="167"/>
      <c r="C41" s="167"/>
      <c r="D41" s="167"/>
      <c r="E41" s="167"/>
      <c r="F41" s="167"/>
      <c r="G41" s="167"/>
      <c r="H41" s="167"/>
      <c r="I41" s="167"/>
      <c r="J41" s="168"/>
    </row>
    <row r="42" spans="1:10" ht="15.75" customHeight="1">
      <c r="A42" s="166"/>
      <c r="B42" s="167"/>
      <c r="C42" s="167"/>
      <c r="D42" s="167"/>
      <c r="E42" s="167"/>
      <c r="F42" s="167"/>
      <c r="G42" s="167"/>
      <c r="H42" s="167"/>
      <c r="I42" s="167"/>
      <c r="J42" s="168"/>
    </row>
    <row r="43" spans="1:10" ht="15.75" customHeight="1">
      <c r="A43" s="166"/>
      <c r="B43" s="167"/>
      <c r="C43" s="167"/>
      <c r="D43" s="167"/>
      <c r="E43" s="167"/>
      <c r="F43" s="167"/>
      <c r="G43" s="167"/>
      <c r="H43" s="167"/>
      <c r="I43" s="167"/>
      <c r="J43" s="168"/>
    </row>
    <row r="44" spans="1:10" ht="15.75" customHeight="1">
      <c r="A44" s="166"/>
      <c r="B44" s="167"/>
      <c r="C44" s="167"/>
      <c r="D44" s="167"/>
      <c r="E44" s="167"/>
      <c r="F44" s="167"/>
      <c r="G44" s="167"/>
      <c r="H44" s="167"/>
      <c r="I44" s="167"/>
      <c r="J44" s="168"/>
    </row>
    <row r="45" spans="1:10" ht="15.75" customHeight="1">
      <c r="A45" s="166"/>
      <c r="B45" s="167"/>
      <c r="C45" s="167"/>
      <c r="D45" s="167"/>
      <c r="E45" s="167"/>
      <c r="F45" s="167"/>
      <c r="G45" s="167"/>
      <c r="H45" s="167"/>
      <c r="I45" s="167"/>
      <c r="J45" s="168"/>
    </row>
    <row r="46" spans="1:10" ht="15.75" customHeight="1">
      <c r="A46" s="166"/>
      <c r="B46" s="167"/>
      <c r="C46" s="167"/>
      <c r="D46" s="167"/>
      <c r="E46" s="167"/>
      <c r="F46" s="167"/>
      <c r="G46" s="167"/>
      <c r="H46" s="167"/>
      <c r="I46" s="167"/>
      <c r="J46" s="168"/>
    </row>
    <row r="47" spans="1:10" ht="12.75">
      <c r="A47" s="65"/>
      <c r="B47" s="11"/>
      <c r="C47" s="11"/>
      <c r="D47" s="11"/>
      <c r="E47" s="11"/>
      <c r="F47" s="11"/>
      <c r="G47" s="11"/>
      <c r="H47" s="11"/>
      <c r="I47" s="11"/>
      <c r="J47" s="13"/>
    </row>
    <row r="48" spans="1:10" ht="12.75">
      <c r="A48" s="65"/>
      <c r="B48" s="57" t="s">
        <v>314</v>
      </c>
      <c r="C48" s="11"/>
      <c r="D48" s="11"/>
      <c r="E48" s="11"/>
      <c r="F48" s="11"/>
      <c r="G48" s="22"/>
      <c r="H48" s="11"/>
      <c r="I48" s="11"/>
      <c r="J48" s="13"/>
    </row>
    <row r="49" spans="1:10" ht="12.75">
      <c r="A49" s="65"/>
      <c r="B49" s="57" t="s">
        <v>331</v>
      </c>
      <c r="C49" s="11"/>
      <c r="D49" s="11"/>
      <c r="E49" s="11"/>
      <c r="F49" s="11"/>
      <c r="G49" s="22"/>
      <c r="H49" s="11"/>
      <c r="I49" s="11"/>
      <c r="J49" s="13"/>
    </row>
    <row r="50" spans="1:10" ht="26.25" customHeight="1">
      <c r="A50" s="130"/>
      <c r="B50" s="190" t="s">
        <v>395</v>
      </c>
      <c r="C50" s="329"/>
      <c r="D50" s="329"/>
      <c r="E50" s="329"/>
      <c r="F50" s="329"/>
      <c r="G50" s="129"/>
      <c r="H50" s="18"/>
      <c r="I50" s="18"/>
      <c r="J50" s="30"/>
    </row>
    <row r="51" spans="1:10" ht="30" customHeight="1">
      <c r="A51" s="330" t="s">
        <v>454</v>
      </c>
      <c r="B51" s="331"/>
      <c r="C51" s="331"/>
      <c r="D51" s="331"/>
      <c r="E51" s="331"/>
      <c r="F51" s="331"/>
      <c r="G51" s="331"/>
      <c r="H51" s="331"/>
      <c r="I51" s="331"/>
      <c r="J51" s="332"/>
    </row>
    <row r="52" spans="1:10" ht="129.75" customHeight="1">
      <c r="A52" s="166"/>
      <c r="B52" s="167"/>
      <c r="C52" s="167"/>
      <c r="D52" s="167"/>
      <c r="E52" s="167"/>
      <c r="F52" s="167"/>
      <c r="G52" s="167"/>
      <c r="H52" s="167"/>
      <c r="I52" s="167"/>
      <c r="J52" s="168"/>
    </row>
    <row r="53" spans="1:10" ht="9" customHeight="1">
      <c r="A53" s="65"/>
      <c r="B53" s="11"/>
      <c r="C53" s="11"/>
      <c r="D53" s="11"/>
      <c r="E53" s="11"/>
      <c r="F53" s="11"/>
      <c r="G53" s="11"/>
      <c r="H53" s="11"/>
      <c r="I53" s="11"/>
      <c r="J53" s="13"/>
    </row>
    <row r="54" spans="1:10" ht="12.75">
      <c r="A54" s="65" t="s">
        <v>315</v>
      </c>
      <c r="B54" s="11"/>
      <c r="C54" s="11"/>
      <c r="D54" s="11"/>
      <c r="E54" s="11"/>
      <c r="F54" s="11"/>
      <c r="G54" s="11"/>
      <c r="H54" s="11"/>
      <c r="I54" s="11"/>
      <c r="J54" s="13"/>
    </row>
    <row r="55" spans="1:10" ht="129.75" customHeight="1">
      <c r="A55" s="166"/>
      <c r="B55" s="167"/>
      <c r="C55" s="167"/>
      <c r="D55" s="167"/>
      <c r="E55" s="167"/>
      <c r="F55" s="167"/>
      <c r="G55" s="167"/>
      <c r="H55" s="167"/>
      <c r="I55" s="167"/>
      <c r="J55" s="168"/>
    </row>
    <row r="56" spans="1:10" ht="9" customHeight="1">
      <c r="A56" s="65"/>
      <c r="B56" s="11"/>
      <c r="C56" s="11"/>
      <c r="D56" s="11"/>
      <c r="E56" s="11"/>
      <c r="F56" s="11"/>
      <c r="G56" s="11"/>
      <c r="H56" s="11"/>
      <c r="I56" s="11"/>
      <c r="J56" s="13"/>
    </row>
    <row r="57" spans="1:10" ht="12.75">
      <c r="A57" s="65" t="s">
        <v>316</v>
      </c>
      <c r="B57" s="11"/>
      <c r="C57" s="11"/>
      <c r="D57" s="11"/>
      <c r="E57" s="11"/>
      <c r="F57" s="11"/>
      <c r="G57" s="11"/>
      <c r="H57" s="11"/>
      <c r="I57" s="11"/>
      <c r="J57" s="13"/>
    </row>
    <row r="58" spans="1:10" ht="129.75" customHeight="1">
      <c r="A58" s="166"/>
      <c r="B58" s="167"/>
      <c r="C58" s="167"/>
      <c r="D58" s="167"/>
      <c r="E58" s="167"/>
      <c r="F58" s="167"/>
      <c r="G58" s="167"/>
      <c r="H58" s="167"/>
      <c r="I58" s="167"/>
      <c r="J58" s="168"/>
    </row>
    <row r="59" spans="1:10" ht="9" customHeight="1">
      <c r="A59" s="65"/>
      <c r="B59" s="11"/>
      <c r="C59" s="11"/>
      <c r="D59" s="11"/>
      <c r="E59" s="11"/>
      <c r="F59" s="11"/>
      <c r="G59" s="11"/>
      <c r="H59" s="11"/>
      <c r="I59" s="11"/>
      <c r="J59" s="13"/>
    </row>
    <row r="60" spans="1:10" ht="12.75">
      <c r="A60" s="65" t="s">
        <v>317</v>
      </c>
      <c r="B60" s="11"/>
      <c r="C60" s="11"/>
      <c r="D60" s="11"/>
      <c r="E60" s="11"/>
      <c r="F60" s="11"/>
      <c r="G60" s="11"/>
      <c r="H60" s="11"/>
      <c r="I60" s="11"/>
      <c r="J60" s="13"/>
    </row>
    <row r="61" spans="1:10" ht="129.75" customHeight="1">
      <c r="A61" s="166"/>
      <c r="B61" s="167"/>
      <c r="C61" s="167"/>
      <c r="D61" s="167"/>
      <c r="E61" s="167"/>
      <c r="F61" s="167"/>
      <c r="G61" s="167"/>
      <c r="H61" s="167"/>
      <c r="I61" s="167"/>
      <c r="J61" s="168"/>
    </row>
    <row r="62" spans="1:10" ht="9" customHeight="1">
      <c r="A62" s="65"/>
      <c r="B62" s="11"/>
      <c r="C62" s="11"/>
      <c r="D62" s="11"/>
      <c r="E62" s="11"/>
      <c r="F62" s="11"/>
      <c r="G62" s="11"/>
      <c r="H62" s="11"/>
      <c r="I62" s="11"/>
      <c r="J62" s="13"/>
    </row>
    <row r="63" spans="1:10" ht="26.25" customHeight="1">
      <c r="A63" s="189" t="s">
        <v>318</v>
      </c>
      <c r="B63" s="329"/>
      <c r="C63" s="329"/>
      <c r="D63" s="329"/>
      <c r="E63" s="329"/>
      <c r="F63" s="329"/>
      <c r="G63" s="329"/>
      <c r="H63" s="329"/>
      <c r="I63" s="329"/>
      <c r="J63" s="333"/>
    </row>
    <row r="64" spans="1:10" ht="127.5" customHeight="1">
      <c r="A64" s="166"/>
      <c r="B64" s="167"/>
      <c r="C64" s="167"/>
      <c r="D64" s="167"/>
      <c r="E64" s="167"/>
      <c r="F64" s="167"/>
      <c r="G64" s="167"/>
      <c r="H64" s="167"/>
      <c r="I64" s="167"/>
      <c r="J64" s="168"/>
    </row>
  </sheetData>
  <sheetProtection password="F6FE" sheet="1" objects="1" scenarios="1"/>
  <mergeCells count="51">
    <mergeCell ref="A44:J44"/>
    <mergeCell ref="A45:J45"/>
    <mergeCell ref="A46:J46"/>
    <mergeCell ref="A37:J37"/>
    <mergeCell ref="A38:J38"/>
    <mergeCell ref="A39:J39"/>
    <mergeCell ref="A40:J40"/>
    <mergeCell ref="A41:J41"/>
    <mergeCell ref="A33:J33"/>
    <mergeCell ref="A34:J34"/>
    <mergeCell ref="A35:J35"/>
    <mergeCell ref="A36:J36"/>
    <mergeCell ref="A42:J42"/>
    <mergeCell ref="A43:J43"/>
    <mergeCell ref="A58:J58"/>
    <mergeCell ref="A61:J61"/>
    <mergeCell ref="A63:J63"/>
    <mergeCell ref="A21:E21"/>
    <mergeCell ref="F21:I21"/>
    <mergeCell ref="A64:J64"/>
    <mergeCell ref="A22:E22"/>
    <mergeCell ref="F22:I22"/>
    <mergeCell ref="A23:E23"/>
    <mergeCell ref="F23:I23"/>
    <mergeCell ref="A52:J52"/>
    <mergeCell ref="A55:J55"/>
    <mergeCell ref="A17:E17"/>
    <mergeCell ref="F17:I17"/>
    <mergeCell ref="A19:E19"/>
    <mergeCell ref="F19:I19"/>
    <mergeCell ref="A20:E20"/>
    <mergeCell ref="F18:I18"/>
    <mergeCell ref="A28:J28"/>
    <mergeCell ref="A51:J51"/>
    <mergeCell ref="A24:E24"/>
    <mergeCell ref="F24:I24"/>
    <mergeCell ref="F15:I15"/>
    <mergeCell ref="F20:I20"/>
    <mergeCell ref="A18:E18"/>
    <mergeCell ref="B50:F50"/>
    <mergeCell ref="A29:J29"/>
    <mergeCell ref="A30:J30"/>
    <mergeCell ref="A31:J31"/>
    <mergeCell ref="A32:J32"/>
    <mergeCell ref="A16:E16"/>
    <mergeCell ref="F16:I16"/>
    <mergeCell ref="A5:J5"/>
    <mergeCell ref="A7:C7"/>
    <mergeCell ref="A9:J9"/>
    <mergeCell ref="D11:J11"/>
    <mergeCell ref="A15:E15"/>
  </mergeCells>
  <dataValidations count="3">
    <dataValidation type="list" allowBlank="1" showInputMessage="1" showErrorMessage="1" sqref="G49">
      <formula1>ConsBylaws</formula1>
    </dataValidation>
    <dataValidation type="list" allowBlank="1" showInputMessage="1" showErrorMessage="1" sqref="G48">
      <formula1>ConsMission</formula1>
    </dataValidation>
    <dataValidation type="list" allowBlank="1" showInputMessage="1" showErrorMessage="1" sqref="G50">
      <formula1>ConsMember</formula1>
    </dataValidation>
  </dataValidations>
  <printOptions/>
  <pageMargins left="0.5" right="0.5" top="0.25" bottom="0.25" header="0.25" footer="0.15"/>
  <pageSetup horizontalDpi="600" verticalDpi="600" orientation="portrait" r:id="rId2"/>
  <headerFooter>
    <oddFooter>&amp;L&amp;D&amp;RBSSC Grant-in-Aid Consortium Project Information &amp;P</oddFooter>
  </headerFooter>
  <drawing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G21" sqref="G21:J21"/>
    </sheetView>
  </sheetViews>
  <sheetFormatPr defaultColWidth="9.140625" defaultRowHeight="12.75"/>
  <cols>
    <col min="6" max="6" width="2.7109375" style="0" customWidth="1"/>
    <col min="10" max="10" width="12.8515625" style="0" customWidth="1"/>
  </cols>
  <sheetData>
    <row r="1" ht="15.75">
      <c r="A1" s="19" t="s">
        <v>197</v>
      </c>
    </row>
    <row r="2" ht="15.75">
      <c r="A2" s="19" t="s">
        <v>170</v>
      </c>
    </row>
    <row r="5" spans="1:10" ht="12.75">
      <c r="A5" s="11" t="s">
        <v>6</v>
      </c>
      <c r="B5" s="11"/>
      <c r="C5" s="11"/>
      <c r="D5" s="11"/>
      <c r="E5" s="11"/>
      <c r="F5" s="11"/>
      <c r="G5" s="11"/>
      <c r="H5" s="11"/>
      <c r="I5" s="11"/>
      <c r="J5" s="11"/>
    </row>
    <row r="6" spans="1:10" ht="25.5" customHeight="1">
      <c r="A6" s="287">
        <f>'BSSC Project Info'!A8:J8</f>
        <v>0</v>
      </c>
      <c r="B6" s="288"/>
      <c r="C6" s="288"/>
      <c r="D6" s="288"/>
      <c r="E6" s="288"/>
      <c r="F6" s="288"/>
      <c r="G6" s="288"/>
      <c r="H6" s="288"/>
      <c r="I6" s="288"/>
      <c r="J6" s="289"/>
    </row>
    <row r="7" spans="1:10" ht="12.75">
      <c r="A7" s="76" t="s">
        <v>346</v>
      </c>
      <c r="B7" s="4"/>
      <c r="C7" s="4"/>
      <c r="D7" s="4"/>
      <c r="E7" s="4"/>
      <c r="F7" s="4"/>
      <c r="G7" s="4"/>
      <c r="H7" s="4"/>
      <c r="I7" s="4"/>
      <c r="J7" s="4"/>
    </row>
    <row r="8" spans="1:10" ht="12.75">
      <c r="A8" s="290">
        <f>'BSSC Project Info'!A16:C16</f>
        <v>0</v>
      </c>
      <c r="B8" s="291"/>
      <c r="C8" s="292"/>
      <c r="D8" s="4"/>
      <c r="E8" s="4"/>
      <c r="F8" s="4"/>
      <c r="G8" s="4"/>
      <c r="H8" s="4"/>
      <c r="I8" s="4"/>
      <c r="J8" s="4"/>
    </row>
    <row r="10" spans="1:10" ht="12.75">
      <c r="A10" s="35" t="s">
        <v>165</v>
      </c>
      <c r="B10" s="34"/>
      <c r="C10" s="34"/>
      <c r="D10" s="34"/>
      <c r="E10" s="34"/>
      <c r="F10" s="34"/>
      <c r="G10" s="34"/>
      <c r="H10" s="34"/>
      <c r="I10" s="34"/>
      <c r="J10" s="34"/>
    </row>
    <row r="11" spans="1:10" ht="63.75" customHeight="1">
      <c r="A11" s="334" t="s">
        <v>292</v>
      </c>
      <c r="B11" s="335"/>
      <c r="C11" s="335"/>
      <c r="D11" s="335"/>
      <c r="E11" s="335"/>
      <c r="F11" s="335"/>
      <c r="G11" s="335"/>
      <c r="H11" s="335"/>
      <c r="I11" s="335"/>
      <c r="J11" s="335"/>
    </row>
    <row r="12" ht="8.25" customHeight="1"/>
    <row r="13" spans="1:10" ht="63.75" customHeight="1">
      <c r="A13" s="335" t="s">
        <v>168</v>
      </c>
      <c r="B13" s="335"/>
      <c r="C13" s="335"/>
      <c r="D13" s="335"/>
      <c r="E13" s="335"/>
      <c r="F13" s="335"/>
      <c r="G13" s="335"/>
      <c r="H13" s="335"/>
      <c r="I13" s="335"/>
      <c r="J13" s="335"/>
    </row>
    <row r="14" ht="8.25" customHeight="1"/>
    <row r="15" spans="1:10" ht="114.75" customHeight="1">
      <c r="A15" s="334" t="s">
        <v>335</v>
      </c>
      <c r="B15" s="335"/>
      <c r="C15" s="335"/>
      <c r="D15" s="335"/>
      <c r="E15" s="335"/>
      <c r="F15" s="335"/>
      <c r="G15" s="335"/>
      <c r="H15" s="335"/>
      <c r="I15" s="335"/>
      <c r="J15" s="335"/>
    </row>
    <row r="16" ht="8.25" customHeight="1"/>
    <row r="17" spans="1:10" ht="51" customHeight="1">
      <c r="A17" s="334" t="s">
        <v>467</v>
      </c>
      <c r="B17" s="335"/>
      <c r="C17" s="335"/>
      <c r="D17" s="335"/>
      <c r="E17" s="335"/>
      <c r="F17" s="335"/>
      <c r="G17" s="335"/>
      <c r="H17" s="335"/>
      <c r="I17" s="335"/>
      <c r="J17" s="335"/>
    </row>
    <row r="19" ht="12.75">
      <c r="A19" s="27" t="s">
        <v>308</v>
      </c>
    </row>
    <row r="21" spans="1:10" ht="12.75">
      <c r="A21" s="336"/>
      <c r="B21" s="337"/>
      <c r="C21" s="337"/>
      <c r="D21" s="337"/>
      <c r="E21" s="337"/>
      <c r="G21" s="338"/>
      <c r="H21" s="339"/>
      <c r="I21" s="339"/>
      <c r="J21" s="339"/>
    </row>
    <row r="22" spans="1:7" ht="12.75">
      <c r="A22" t="s">
        <v>169</v>
      </c>
      <c r="G22" t="s">
        <v>147</v>
      </c>
    </row>
    <row r="23" ht="8.25" customHeight="1"/>
    <row r="24" spans="1:10" ht="12.75">
      <c r="A24" s="340"/>
      <c r="B24" s="341"/>
      <c r="C24" s="341"/>
      <c r="D24" s="341"/>
      <c r="E24" s="341"/>
      <c r="G24" s="342"/>
      <c r="H24" s="342"/>
      <c r="I24" s="342"/>
      <c r="J24" s="342"/>
    </row>
    <row r="25" spans="1:7" ht="12.75">
      <c r="A25" t="s">
        <v>167</v>
      </c>
      <c r="G25" t="s">
        <v>166</v>
      </c>
    </row>
    <row r="27" ht="12.75">
      <c r="A27" s="27" t="s">
        <v>309</v>
      </c>
    </row>
    <row r="29" spans="1:10" ht="12.75">
      <c r="A29" s="336"/>
      <c r="B29" s="337"/>
      <c r="C29" s="337"/>
      <c r="D29" s="337"/>
      <c r="E29" s="337"/>
      <c r="G29" s="338"/>
      <c r="H29" s="339"/>
      <c r="I29" s="339"/>
      <c r="J29" s="339"/>
    </row>
    <row r="30" spans="1:7" ht="12.75">
      <c r="A30" t="s">
        <v>169</v>
      </c>
      <c r="G30" t="s">
        <v>147</v>
      </c>
    </row>
    <row r="31" ht="8.25" customHeight="1"/>
    <row r="32" spans="1:10" ht="12.75">
      <c r="A32" s="340"/>
      <c r="B32" s="341"/>
      <c r="C32" s="341"/>
      <c r="D32" s="341"/>
      <c r="E32" s="341"/>
      <c r="G32" s="342"/>
      <c r="H32" s="342"/>
      <c r="I32" s="342"/>
      <c r="J32" s="342"/>
    </row>
    <row r="33" spans="1:7" ht="12.75">
      <c r="A33" t="s">
        <v>167</v>
      </c>
      <c r="G33" t="s">
        <v>166</v>
      </c>
    </row>
    <row r="35" spans="1:10" ht="51" customHeight="1">
      <c r="A35" s="157" t="s">
        <v>194</v>
      </c>
      <c r="B35" s="158"/>
      <c r="C35" s="158"/>
      <c r="D35" s="158"/>
      <c r="E35" s="158"/>
      <c r="F35" s="158"/>
      <c r="G35" s="158"/>
      <c r="H35" s="158"/>
      <c r="I35" s="158"/>
      <c r="J35" s="158"/>
    </row>
  </sheetData>
  <sheetProtection password="F6FE" sheet="1"/>
  <mergeCells count="15">
    <mergeCell ref="A6:J6"/>
    <mergeCell ref="A8:C8"/>
    <mergeCell ref="A11:J11"/>
    <mergeCell ref="A13:J13"/>
    <mergeCell ref="A35:J35"/>
    <mergeCell ref="A21:E21"/>
    <mergeCell ref="A24:E24"/>
    <mergeCell ref="G21:J21"/>
    <mergeCell ref="G24:J24"/>
    <mergeCell ref="A15:J15"/>
    <mergeCell ref="A17:J17"/>
    <mergeCell ref="A29:E29"/>
    <mergeCell ref="G29:J29"/>
    <mergeCell ref="A32:E32"/>
    <mergeCell ref="G32:J32"/>
  </mergeCells>
  <printOptions/>
  <pageMargins left="0.5" right="0.5" top="0.75" bottom="0.5" header="0.5" footer="0.2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J72"/>
  <sheetViews>
    <sheetView zoomScalePageLayoutView="0" workbookViewId="0" topLeftCell="A1">
      <selection activeCell="A20" sqref="A20:J20"/>
    </sheetView>
  </sheetViews>
  <sheetFormatPr defaultColWidth="9.140625" defaultRowHeight="12.75"/>
  <cols>
    <col min="6" max="6" width="2.7109375" style="0" customWidth="1"/>
    <col min="10" max="10" width="12.8515625" style="0" customWidth="1"/>
  </cols>
  <sheetData>
    <row r="1" ht="15.75">
      <c r="A1" s="19" t="s">
        <v>160</v>
      </c>
    </row>
    <row r="2" ht="15.75">
      <c r="A2" s="19" t="s">
        <v>188</v>
      </c>
    </row>
    <row r="5" spans="1:10" ht="12.75">
      <c r="A5" s="11" t="s">
        <v>6</v>
      </c>
      <c r="B5" s="11"/>
      <c r="C5" s="11"/>
      <c r="D5" s="11"/>
      <c r="E5" s="11"/>
      <c r="F5" s="11"/>
      <c r="G5" s="11"/>
      <c r="H5" s="11"/>
      <c r="I5" s="11"/>
      <c r="J5" s="11"/>
    </row>
    <row r="6" spans="1:10" ht="25.5" customHeight="1">
      <c r="A6" s="287">
        <f>'BSSC Project Info'!A8:J8</f>
        <v>0</v>
      </c>
      <c r="B6" s="288"/>
      <c r="C6" s="288"/>
      <c r="D6" s="288"/>
      <c r="E6" s="288"/>
      <c r="F6" s="288"/>
      <c r="G6" s="288"/>
      <c r="H6" s="288"/>
      <c r="I6" s="288"/>
      <c r="J6" s="289"/>
    </row>
    <row r="7" spans="1:10" ht="12.75">
      <c r="A7" s="76" t="s">
        <v>346</v>
      </c>
      <c r="B7" s="4"/>
      <c r="C7" s="4"/>
      <c r="D7" s="4"/>
      <c r="E7" s="4"/>
      <c r="F7" s="4"/>
      <c r="G7" s="4"/>
      <c r="H7" s="4"/>
      <c r="I7" s="4"/>
      <c r="J7" s="4"/>
    </row>
    <row r="8" spans="1:10" ht="12.75">
      <c r="A8" s="290">
        <f>'BSSC Project Info'!A16:C16</f>
        <v>0</v>
      </c>
      <c r="B8" s="291"/>
      <c r="C8" s="292"/>
      <c r="D8" s="4"/>
      <c r="E8" s="4"/>
      <c r="F8" s="4"/>
      <c r="G8" s="4"/>
      <c r="H8" s="4"/>
      <c r="I8" s="4"/>
      <c r="J8" s="4"/>
    </row>
    <row r="10" spans="1:10" ht="127.5" customHeight="1">
      <c r="A10" s="343" t="s">
        <v>171</v>
      </c>
      <c r="B10" s="335"/>
      <c r="C10" s="335"/>
      <c r="D10" s="335"/>
      <c r="E10" s="335"/>
      <c r="F10" s="335"/>
      <c r="G10" s="335"/>
      <c r="H10" s="335"/>
      <c r="I10" s="335"/>
      <c r="J10" s="335"/>
    </row>
    <row r="11" spans="1:10" ht="25.5" customHeight="1">
      <c r="A11" s="335" t="s">
        <v>172</v>
      </c>
      <c r="B11" s="335"/>
      <c r="C11" s="335"/>
      <c r="D11" s="335"/>
      <c r="E11" s="335"/>
      <c r="F11" s="335"/>
      <c r="G11" s="335"/>
      <c r="H11" s="335"/>
      <c r="I11" s="335"/>
      <c r="J11" s="335"/>
    </row>
    <row r="12" ht="8.25" customHeight="1"/>
    <row r="13" spans="1:10" ht="51" customHeight="1">
      <c r="A13" s="343" t="s">
        <v>196</v>
      </c>
      <c r="B13" s="335"/>
      <c r="C13" s="335"/>
      <c r="D13" s="335"/>
      <c r="E13" s="335"/>
      <c r="F13" s="335"/>
      <c r="G13" s="335"/>
      <c r="H13" s="335"/>
      <c r="I13" s="335"/>
      <c r="J13" s="335"/>
    </row>
    <row r="14" ht="8.25" customHeight="1"/>
    <row r="15" ht="12.75">
      <c r="B15" t="s">
        <v>173</v>
      </c>
    </row>
    <row r="16" ht="8.25" customHeight="1"/>
    <row r="17" spans="2:10" ht="25.5" customHeight="1">
      <c r="B17" s="334" t="s">
        <v>195</v>
      </c>
      <c r="C17" s="335"/>
      <c r="D17" s="335"/>
      <c r="E17" s="335"/>
      <c r="F17" s="335"/>
      <c r="G17" s="335"/>
      <c r="H17" s="335"/>
      <c r="I17" s="335"/>
      <c r="J17" s="335"/>
    </row>
    <row r="18" ht="8.25" customHeight="1"/>
    <row r="19" spans="1:10" ht="12.75">
      <c r="A19" s="11" t="s">
        <v>174</v>
      </c>
      <c r="B19" s="11"/>
      <c r="C19" s="11"/>
      <c r="D19" s="11"/>
      <c r="E19" s="11"/>
      <c r="F19" s="11"/>
      <c r="G19" s="12"/>
      <c r="H19" s="12"/>
      <c r="I19" s="12"/>
      <c r="J19" s="11"/>
    </row>
    <row r="20" spans="1:10" ht="25.5" customHeight="1">
      <c r="A20" s="344"/>
      <c r="B20" s="345"/>
      <c r="C20" s="345"/>
      <c r="D20" s="345"/>
      <c r="E20" s="345"/>
      <c r="F20" s="345"/>
      <c r="G20" s="345"/>
      <c r="H20" s="345"/>
      <c r="I20" s="345"/>
      <c r="J20" s="346"/>
    </row>
    <row r="21" spans="1:10" ht="8.25" customHeight="1">
      <c r="A21" s="4"/>
      <c r="B21" s="4"/>
      <c r="C21" s="4"/>
      <c r="D21" s="4"/>
      <c r="E21" s="4"/>
      <c r="F21" s="4"/>
      <c r="G21" s="4"/>
      <c r="H21" s="4"/>
      <c r="I21" s="4"/>
      <c r="J21" s="4"/>
    </row>
    <row r="22" spans="1:10" ht="25.5" customHeight="1">
      <c r="A22" s="347" t="s">
        <v>175</v>
      </c>
      <c r="B22" s="348"/>
      <c r="C22" s="348"/>
      <c r="D22" s="349" t="s">
        <v>286</v>
      </c>
      <c r="E22" s="350"/>
      <c r="F22" s="350"/>
      <c r="G22" s="350"/>
      <c r="H22" s="350"/>
      <c r="I22" s="350"/>
      <c r="J22" s="351"/>
    </row>
    <row r="23" spans="1:10" ht="8.25" customHeight="1">
      <c r="A23" s="4"/>
      <c r="B23" s="4"/>
      <c r="C23" s="4"/>
      <c r="D23" s="4"/>
      <c r="E23" s="4"/>
      <c r="F23" s="4"/>
      <c r="G23" s="4"/>
      <c r="H23" s="4"/>
      <c r="I23" s="4"/>
      <c r="J23" s="4"/>
    </row>
    <row r="24" spans="1:10" ht="38.25" customHeight="1">
      <c r="A24" s="335" t="s">
        <v>176</v>
      </c>
      <c r="B24" s="335"/>
      <c r="C24" s="335"/>
      <c r="D24" s="335"/>
      <c r="E24" s="335"/>
      <c r="F24" s="335"/>
      <c r="G24" s="335"/>
      <c r="H24" s="335"/>
      <c r="I24" s="335"/>
      <c r="J24" s="335"/>
    </row>
    <row r="25" ht="8.25" customHeight="1"/>
    <row r="26" spans="1:10" ht="12.75">
      <c r="A26" s="4" t="s">
        <v>156</v>
      </c>
      <c r="B26" s="4"/>
      <c r="C26" s="4"/>
      <c r="D26" s="4"/>
      <c r="E26" s="4" t="s">
        <v>147</v>
      </c>
      <c r="F26" s="4"/>
      <c r="G26" s="4"/>
      <c r="H26" s="4" t="s">
        <v>16</v>
      </c>
      <c r="I26" s="4"/>
      <c r="J26" s="4"/>
    </row>
    <row r="27" spans="1:10" ht="25.5" customHeight="1">
      <c r="A27" s="188"/>
      <c r="B27" s="241"/>
      <c r="C27" s="241"/>
      <c r="D27" s="179"/>
      <c r="E27" s="188"/>
      <c r="F27" s="241"/>
      <c r="G27" s="179"/>
      <c r="H27" s="188"/>
      <c r="I27" s="241"/>
      <c r="J27" s="179"/>
    </row>
    <row r="28" spans="1:10" ht="25.5" customHeight="1">
      <c r="A28" s="188"/>
      <c r="B28" s="241"/>
      <c r="C28" s="241"/>
      <c r="D28" s="179"/>
      <c r="E28" s="188"/>
      <c r="F28" s="241"/>
      <c r="G28" s="179"/>
      <c r="H28" s="188"/>
      <c r="I28" s="241"/>
      <c r="J28" s="179"/>
    </row>
    <row r="29" spans="1:10" ht="25.5" customHeight="1">
      <c r="A29" s="188"/>
      <c r="B29" s="241"/>
      <c r="C29" s="241"/>
      <c r="D29" s="179"/>
      <c r="E29" s="188"/>
      <c r="F29" s="241"/>
      <c r="G29" s="179"/>
      <c r="H29" s="188"/>
      <c r="I29" s="241"/>
      <c r="J29" s="179"/>
    </row>
    <row r="30" spans="1:10" ht="25.5" customHeight="1">
      <c r="A30" s="188"/>
      <c r="B30" s="241"/>
      <c r="C30" s="241"/>
      <c r="D30" s="179"/>
      <c r="E30" s="188"/>
      <c r="F30" s="241"/>
      <c r="G30" s="179"/>
      <c r="H30" s="188"/>
      <c r="I30" s="241"/>
      <c r="J30" s="179"/>
    </row>
    <row r="31" spans="1:10" ht="25.5" customHeight="1">
      <c r="A31" s="188"/>
      <c r="B31" s="241"/>
      <c r="C31" s="241"/>
      <c r="D31" s="179"/>
      <c r="E31" s="188"/>
      <c r="F31" s="241"/>
      <c r="G31" s="179"/>
      <c r="H31" s="188"/>
      <c r="I31" s="241"/>
      <c r="J31" s="179"/>
    </row>
    <row r="32" spans="1:10" ht="25.5" customHeight="1">
      <c r="A32" s="188"/>
      <c r="B32" s="241"/>
      <c r="C32" s="241"/>
      <c r="D32" s="179"/>
      <c r="E32" s="188"/>
      <c r="F32" s="241"/>
      <c r="G32" s="179"/>
      <c r="H32" s="188"/>
      <c r="I32" s="241"/>
      <c r="J32" s="179"/>
    </row>
    <row r="33" spans="1:10" ht="12.75">
      <c r="A33" s="4"/>
      <c r="B33" s="14" t="s">
        <v>155</v>
      </c>
      <c r="C33" s="4"/>
      <c r="D33" s="4"/>
      <c r="E33" s="4"/>
      <c r="F33" s="4"/>
      <c r="G33" s="4"/>
      <c r="H33" s="4"/>
      <c r="I33" s="4"/>
      <c r="J33" s="4"/>
    </row>
    <row r="34" ht="8.25" customHeight="1"/>
    <row r="35" spans="1:10" ht="38.25" customHeight="1">
      <c r="A35" s="335" t="s">
        <v>177</v>
      </c>
      <c r="B35" s="335"/>
      <c r="C35" s="335"/>
      <c r="D35" s="335"/>
      <c r="E35" s="335"/>
      <c r="F35" s="335"/>
      <c r="G35" s="335"/>
      <c r="H35" s="335"/>
      <c r="I35" s="335"/>
      <c r="J35" s="56"/>
    </row>
    <row r="36" ht="8.25" customHeight="1"/>
    <row r="37" spans="1:10" ht="51" customHeight="1">
      <c r="A37" s="158" t="s">
        <v>179</v>
      </c>
      <c r="B37" s="158"/>
      <c r="C37" s="158"/>
      <c r="D37" s="158"/>
      <c r="E37" s="158"/>
      <c r="F37" s="158"/>
      <c r="G37" s="158"/>
      <c r="H37" s="158"/>
      <c r="I37" s="158"/>
      <c r="J37" s="158"/>
    </row>
    <row r="38" spans="1:10" ht="8.25" customHeight="1">
      <c r="A38" s="24"/>
      <c r="B38" s="24"/>
      <c r="C38" s="24"/>
      <c r="D38" s="24"/>
      <c r="E38" s="24"/>
      <c r="F38" s="24"/>
      <c r="G38" s="24"/>
      <c r="H38" s="24"/>
      <c r="I38" s="24"/>
      <c r="J38" s="24"/>
    </row>
    <row r="39" ht="12.75">
      <c r="A39" s="27" t="s">
        <v>184</v>
      </c>
    </row>
    <row r="40" spans="1:10" ht="25.5" customHeight="1">
      <c r="A40" s="4" t="s">
        <v>180</v>
      </c>
      <c r="B40" s="4"/>
      <c r="C40" s="4"/>
      <c r="D40" s="4"/>
      <c r="E40" s="4"/>
      <c r="F40" s="187" t="s">
        <v>181</v>
      </c>
      <c r="G40" s="187"/>
      <c r="H40" s="187"/>
      <c r="I40" s="187"/>
      <c r="J40" s="187"/>
    </row>
    <row r="41" spans="1:10" ht="12.75">
      <c r="A41" s="178"/>
      <c r="B41" s="241"/>
      <c r="C41" s="241"/>
      <c r="D41" s="241"/>
      <c r="E41" s="179"/>
      <c r="F41" s="178"/>
      <c r="G41" s="241"/>
      <c r="H41" s="241"/>
      <c r="I41" s="241"/>
      <c r="J41" s="179"/>
    </row>
    <row r="42" spans="1:10" ht="12.75">
      <c r="A42" s="4" t="s">
        <v>182</v>
      </c>
      <c r="B42" s="4"/>
      <c r="C42" s="4"/>
      <c r="D42" s="4"/>
      <c r="E42" s="4"/>
      <c r="F42" s="4"/>
      <c r="G42" s="4"/>
      <c r="H42" s="4"/>
      <c r="I42" s="4"/>
      <c r="J42" s="4"/>
    </row>
    <row r="43" spans="1:10" ht="12.75">
      <c r="A43" s="178"/>
      <c r="B43" s="241"/>
      <c r="C43" s="241"/>
      <c r="D43" s="241"/>
      <c r="E43" s="179"/>
      <c r="F43" s="4"/>
      <c r="G43" s="4"/>
      <c r="H43" s="4"/>
      <c r="I43" s="4"/>
      <c r="J43" s="4"/>
    </row>
    <row r="44" spans="1:10" ht="12.75">
      <c r="A44" s="4" t="s">
        <v>183</v>
      </c>
      <c r="B44" s="4"/>
      <c r="C44" s="4"/>
      <c r="D44" s="4"/>
      <c r="E44" s="4"/>
      <c r="F44" s="4"/>
      <c r="G44" s="4"/>
      <c r="H44" s="4"/>
      <c r="I44" s="4"/>
      <c r="J44" s="4"/>
    </row>
    <row r="45" spans="1:10" ht="38.25" customHeight="1">
      <c r="A45" s="178"/>
      <c r="B45" s="241"/>
      <c r="C45" s="241"/>
      <c r="D45" s="241"/>
      <c r="E45" s="241"/>
      <c r="F45" s="241"/>
      <c r="G45" s="241"/>
      <c r="H45" s="241"/>
      <c r="I45" s="241"/>
      <c r="J45" s="179"/>
    </row>
    <row r="46" spans="1:10" ht="6.75" customHeight="1">
      <c r="A46" s="4"/>
      <c r="B46" s="4"/>
      <c r="C46" s="4"/>
      <c r="D46" s="4"/>
      <c r="E46" s="4"/>
      <c r="F46" s="4"/>
      <c r="G46" s="4"/>
      <c r="H46" s="4"/>
      <c r="I46" s="4"/>
      <c r="J46" s="4"/>
    </row>
    <row r="47" ht="12.75">
      <c r="A47" s="27" t="s">
        <v>185</v>
      </c>
    </row>
    <row r="48" spans="1:10" ht="25.5" customHeight="1">
      <c r="A48" s="4" t="s">
        <v>180</v>
      </c>
      <c r="B48" s="4"/>
      <c r="C48" s="4"/>
      <c r="D48" s="4"/>
      <c r="E48" s="4"/>
      <c r="F48" s="187" t="s">
        <v>181</v>
      </c>
      <c r="G48" s="187"/>
      <c r="H48" s="187"/>
      <c r="I48" s="187"/>
      <c r="J48" s="187"/>
    </row>
    <row r="49" spans="1:10" ht="12.75">
      <c r="A49" s="178"/>
      <c r="B49" s="241"/>
      <c r="C49" s="241"/>
      <c r="D49" s="241"/>
      <c r="E49" s="179"/>
      <c r="F49" s="178"/>
      <c r="G49" s="241"/>
      <c r="H49" s="241"/>
      <c r="I49" s="241"/>
      <c r="J49" s="179"/>
    </row>
    <row r="50" spans="1:10" ht="12.75">
      <c r="A50" s="4" t="s">
        <v>182</v>
      </c>
      <c r="B50" s="4"/>
      <c r="C50" s="4"/>
      <c r="D50" s="4"/>
      <c r="E50" s="4"/>
      <c r="F50" s="4"/>
      <c r="G50" s="4"/>
      <c r="H50" s="4"/>
      <c r="I50" s="4"/>
      <c r="J50" s="4"/>
    </row>
    <row r="51" spans="1:10" ht="12.75">
      <c r="A51" s="178"/>
      <c r="B51" s="241"/>
      <c r="C51" s="241"/>
      <c r="D51" s="241"/>
      <c r="E51" s="179"/>
      <c r="F51" s="4"/>
      <c r="G51" s="4"/>
      <c r="H51" s="4"/>
      <c r="I51" s="4"/>
      <c r="J51" s="4"/>
    </row>
    <row r="52" spans="1:10" ht="12.75">
      <c r="A52" s="4" t="s">
        <v>183</v>
      </c>
      <c r="B52" s="4"/>
      <c r="C52" s="4"/>
      <c r="D52" s="4"/>
      <c r="E52" s="4"/>
      <c r="F52" s="4"/>
      <c r="G52" s="4"/>
      <c r="H52" s="4"/>
      <c r="I52" s="4"/>
      <c r="J52" s="4"/>
    </row>
    <row r="53" spans="1:10" ht="38.25" customHeight="1">
      <c r="A53" s="178"/>
      <c r="B53" s="241"/>
      <c r="C53" s="241"/>
      <c r="D53" s="241"/>
      <c r="E53" s="241"/>
      <c r="F53" s="241"/>
      <c r="G53" s="241"/>
      <c r="H53" s="241"/>
      <c r="I53" s="241"/>
      <c r="J53" s="179"/>
    </row>
    <row r="54" spans="1:10" ht="6.75" customHeight="1">
      <c r="A54" s="4"/>
      <c r="B54" s="4"/>
      <c r="C54" s="4"/>
      <c r="D54" s="4"/>
      <c r="E54" s="4"/>
      <c r="F54" s="4"/>
      <c r="G54" s="4"/>
      <c r="H54" s="4"/>
      <c r="I54" s="4"/>
      <c r="J54" s="4"/>
    </row>
    <row r="55" ht="12.75">
      <c r="A55" s="27" t="s">
        <v>186</v>
      </c>
    </row>
    <row r="56" spans="1:10" ht="25.5" customHeight="1">
      <c r="A56" s="4" t="s">
        <v>180</v>
      </c>
      <c r="B56" s="4"/>
      <c r="C56" s="4"/>
      <c r="D56" s="4"/>
      <c r="E56" s="4"/>
      <c r="F56" s="187" t="s">
        <v>181</v>
      </c>
      <c r="G56" s="187"/>
      <c r="H56" s="187"/>
      <c r="I56" s="187"/>
      <c r="J56" s="187"/>
    </row>
    <row r="57" spans="1:10" ht="12.75">
      <c r="A57" s="178"/>
      <c r="B57" s="241"/>
      <c r="C57" s="241"/>
      <c r="D57" s="241"/>
      <c r="E57" s="179"/>
      <c r="F57" s="178"/>
      <c r="G57" s="241"/>
      <c r="H57" s="241"/>
      <c r="I57" s="241"/>
      <c r="J57" s="179"/>
    </row>
    <row r="58" spans="1:10" ht="12.75">
      <c r="A58" s="4" t="s">
        <v>182</v>
      </c>
      <c r="B58" s="4"/>
      <c r="C58" s="4"/>
      <c r="D58" s="4"/>
      <c r="E58" s="4"/>
      <c r="F58" s="4"/>
      <c r="G58" s="4"/>
      <c r="H58" s="4"/>
      <c r="I58" s="4"/>
      <c r="J58" s="4"/>
    </row>
    <row r="59" spans="1:10" ht="12.75">
      <c r="A59" s="178"/>
      <c r="B59" s="241"/>
      <c r="C59" s="241"/>
      <c r="D59" s="241"/>
      <c r="E59" s="179"/>
      <c r="F59" s="4"/>
      <c r="G59" s="4"/>
      <c r="H59" s="4"/>
      <c r="I59" s="4"/>
      <c r="J59" s="4"/>
    </row>
    <row r="60" spans="1:10" ht="12.75">
      <c r="A60" s="4" t="s">
        <v>183</v>
      </c>
      <c r="B60" s="4"/>
      <c r="C60" s="4"/>
      <c r="D60" s="4"/>
      <c r="E60" s="4"/>
      <c r="F60" s="4"/>
      <c r="G60" s="4"/>
      <c r="H60" s="4"/>
      <c r="I60" s="4"/>
      <c r="J60" s="4"/>
    </row>
    <row r="61" spans="1:10" ht="38.25" customHeight="1">
      <c r="A61" s="178"/>
      <c r="B61" s="241"/>
      <c r="C61" s="241"/>
      <c r="D61" s="241"/>
      <c r="E61" s="241"/>
      <c r="F61" s="241"/>
      <c r="G61" s="241"/>
      <c r="H61" s="241"/>
      <c r="I61" s="241"/>
      <c r="J61" s="179"/>
    </row>
    <row r="62" spans="1:10" ht="6.75" customHeight="1">
      <c r="A62" s="4"/>
      <c r="B62" s="4"/>
      <c r="C62" s="4"/>
      <c r="D62" s="4"/>
      <c r="E62" s="4"/>
      <c r="F62" s="4"/>
      <c r="G62" s="4"/>
      <c r="H62" s="4"/>
      <c r="I62" s="4"/>
      <c r="J62" s="4"/>
    </row>
    <row r="63" ht="12.75">
      <c r="B63" s="28" t="s">
        <v>155</v>
      </c>
    </row>
    <row r="64" ht="8.25" customHeight="1"/>
    <row r="65" spans="1:10" ht="38.25" customHeight="1">
      <c r="A65" s="335" t="s">
        <v>187</v>
      </c>
      <c r="B65" s="335"/>
      <c r="C65" s="335"/>
      <c r="D65" s="335"/>
      <c r="E65" s="335"/>
      <c r="F65" s="335"/>
      <c r="G65" s="335"/>
      <c r="H65" s="335"/>
      <c r="I65" s="335"/>
      <c r="J65" s="335"/>
    </row>
    <row r="69" spans="1:10" ht="12.75">
      <c r="A69" s="336"/>
      <c r="B69" s="337"/>
      <c r="C69" s="337"/>
      <c r="D69" s="337"/>
      <c r="E69" s="337"/>
      <c r="G69" s="342"/>
      <c r="H69" s="342"/>
      <c r="I69" s="342"/>
      <c r="J69" s="342"/>
    </row>
    <row r="70" spans="1:7" ht="12.75">
      <c r="A70" t="s">
        <v>311</v>
      </c>
      <c r="G70" t="s">
        <v>166</v>
      </c>
    </row>
    <row r="72" spans="1:10" ht="51" customHeight="1">
      <c r="A72" s="157" t="s">
        <v>194</v>
      </c>
      <c r="B72" s="158"/>
      <c r="C72" s="158"/>
      <c r="D72" s="158"/>
      <c r="E72" s="158"/>
      <c r="F72" s="158"/>
      <c r="G72" s="158"/>
      <c r="H72" s="158"/>
      <c r="I72" s="158"/>
      <c r="J72" s="158"/>
    </row>
  </sheetData>
  <sheetProtection password="F6FE" sheet="1"/>
  <mergeCells count="49">
    <mergeCell ref="A69:E69"/>
    <mergeCell ref="G69:J69"/>
    <mergeCell ref="A72:J72"/>
    <mergeCell ref="A6:J6"/>
    <mergeCell ref="A8:C8"/>
    <mergeCell ref="A10:J10"/>
    <mergeCell ref="A11:J11"/>
    <mergeCell ref="A24:J24"/>
    <mergeCell ref="A27:D27"/>
    <mergeCell ref="E27:G27"/>
    <mergeCell ref="H27:J27"/>
    <mergeCell ref="A13:J13"/>
    <mergeCell ref="B17:J17"/>
    <mergeCell ref="A20:J20"/>
    <mergeCell ref="A22:C22"/>
    <mergeCell ref="D22:J22"/>
    <mergeCell ref="A28:D28"/>
    <mergeCell ref="E28:G28"/>
    <mergeCell ref="H28:J28"/>
    <mergeCell ref="A29:D29"/>
    <mergeCell ref="E29:G29"/>
    <mergeCell ref="H29:J29"/>
    <mergeCell ref="A32:D32"/>
    <mergeCell ref="E32:G32"/>
    <mergeCell ref="H32:J32"/>
    <mergeCell ref="A35:I35"/>
    <mergeCell ref="A30:D30"/>
    <mergeCell ref="E30:G30"/>
    <mergeCell ref="H30:J30"/>
    <mergeCell ref="A31:D31"/>
    <mergeCell ref="E31:G31"/>
    <mergeCell ref="H31:J31"/>
    <mergeCell ref="A43:E43"/>
    <mergeCell ref="A45:J45"/>
    <mergeCell ref="F48:J48"/>
    <mergeCell ref="A49:E49"/>
    <mergeCell ref="F49:J49"/>
    <mergeCell ref="A37:J37"/>
    <mergeCell ref="F40:J40"/>
    <mergeCell ref="A41:E41"/>
    <mergeCell ref="F41:J41"/>
    <mergeCell ref="A59:E59"/>
    <mergeCell ref="A61:J61"/>
    <mergeCell ref="A65:J65"/>
    <mergeCell ref="A51:E51"/>
    <mergeCell ref="A53:J53"/>
    <mergeCell ref="F56:J56"/>
    <mergeCell ref="A57:E57"/>
    <mergeCell ref="F57:J57"/>
  </mergeCells>
  <dataValidations count="1">
    <dataValidation type="list" allowBlank="1" showInputMessage="1" showErrorMessage="1" sqref="J35">
      <formula1>DisclQuestion</formula1>
    </dataValidation>
  </dataValidations>
  <printOptions/>
  <pageMargins left="0.5" right="0.5" top="0.75" bottom="0.5" header="0.5" footer="0.2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3:K194"/>
  <sheetViews>
    <sheetView zoomScalePageLayoutView="0" workbookViewId="0" topLeftCell="I1">
      <selection activeCell="A1" sqref="A1:H16384"/>
    </sheetView>
  </sheetViews>
  <sheetFormatPr defaultColWidth="9.140625" defaultRowHeight="12.75"/>
  <cols>
    <col min="1" max="1" width="11.28125" style="0" hidden="1" customWidth="1"/>
    <col min="2" max="2" width="43.7109375" style="0" hidden="1" customWidth="1"/>
    <col min="3" max="3" width="9.140625" style="0" hidden="1" customWidth="1"/>
    <col min="4" max="4" width="6.28125" style="0" hidden="1" customWidth="1"/>
    <col min="5" max="5" width="9.140625" style="0" hidden="1" customWidth="1"/>
    <col min="6" max="6" width="11.28125" style="0" hidden="1" customWidth="1"/>
    <col min="7" max="7" width="9.140625" style="0" hidden="1" customWidth="1"/>
    <col min="8" max="8" width="18.00390625" style="0" hidden="1" customWidth="1"/>
    <col min="10" max="10" width="17.57421875" style="0" customWidth="1"/>
  </cols>
  <sheetData>
    <row r="3" spans="1:8" ht="12.75">
      <c r="A3" s="1" t="s">
        <v>158</v>
      </c>
      <c r="B3" s="1" t="s">
        <v>16</v>
      </c>
      <c r="D3" s="52" t="s">
        <v>252</v>
      </c>
      <c r="E3" s="80"/>
      <c r="F3" s="52" t="s">
        <v>282</v>
      </c>
      <c r="H3" s="1" t="s">
        <v>178</v>
      </c>
    </row>
    <row r="4" spans="1:8" ht="12.75">
      <c r="A4" t="s">
        <v>14</v>
      </c>
      <c r="B4" t="s">
        <v>17</v>
      </c>
      <c r="D4" s="3" t="s">
        <v>14</v>
      </c>
      <c r="E4" s="3"/>
      <c r="F4" s="3" t="s">
        <v>33</v>
      </c>
      <c r="H4" s="37" t="s">
        <v>14</v>
      </c>
    </row>
    <row r="5" spans="1:8" ht="12.75">
      <c r="A5" t="s">
        <v>15</v>
      </c>
      <c r="B5" t="s">
        <v>18</v>
      </c>
      <c r="D5" s="3" t="s">
        <v>15</v>
      </c>
      <c r="E5" s="3"/>
      <c r="F5" s="3" t="s">
        <v>48</v>
      </c>
      <c r="H5" s="37" t="s">
        <v>15</v>
      </c>
    </row>
    <row r="6" spans="2:6" ht="12.75">
      <c r="B6" t="s">
        <v>19</v>
      </c>
      <c r="F6" s="63" t="s">
        <v>59</v>
      </c>
    </row>
    <row r="7" spans="1:6" ht="12.75">
      <c r="A7" s="1" t="s">
        <v>9</v>
      </c>
      <c r="B7" t="s">
        <v>20</v>
      </c>
      <c r="F7" s="63" t="s">
        <v>62</v>
      </c>
    </row>
    <row r="8" spans="1:8" ht="12.75">
      <c r="A8" t="s">
        <v>26</v>
      </c>
      <c r="B8" t="s">
        <v>21</v>
      </c>
      <c r="D8" s="52" t="s">
        <v>253</v>
      </c>
      <c r="E8" s="80"/>
      <c r="F8" s="63" t="s">
        <v>71</v>
      </c>
      <c r="H8" s="52" t="s">
        <v>320</v>
      </c>
    </row>
    <row r="9" spans="1:8" ht="12.75">
      <c r="A9" t="s">
        <v>27</v>
      </c>
      <c r="B9" t="s">
        <v>22</v>
      </c>
      <c r="D9" s="3" t="s">
        <v>14</v>
      </c>
      <c r="E9" s="3"/>
      <c r="F9" s="63" t="s">
        <v>81</v>
      </c>
      <c r="H9" s="37" t="s">
        <v>14</v>
      </c>
    </row>
    <row r="10" spans="1:8" ht="12.75">
      <c r="A10" t="s">
        <v>28</v>
      </c>
      <c r="B10" t="s">
        <v>23</v>
      </c>
      <c r="D10" s="3" t="s">
        <v>15</v>
      </c>
      <c r="E10" s="3"/>
      <c r="F10" s="63" t="s">
        <v>84</v>
      </c>
      <c r="H10" s="37" t="s">
        <v>15</v>
      </c>
    </row>
    <row r="11" spans="1:6" ht="12.75">
      <c r="A11" t="s">
        <v>29</v>
      </c>
      <c r="B11" t="s">
        <v>24</v>
      </c>
      <c r="F11" s="63" t="s">
        <v>118</v>
      </c>
    </row>
    <row r="12" spans="1:6" ht="12.75">
      <c r="A12" t="s">
        <v>30</v>
      </c>
      <c r="F12" s="63" t="s">
        <v>130</v>
      </c>
    </row>
    <row r="13" spans="1:8" ht="12.75">
      <c r="A13" t="s">
        <v>31</v>
      </c>
      <c r="D13" s="52" t="s">
        <v>254</v>
      </c>
      <c r="E13" s="80"/>
      <c r="F13" s="63" t="s">
        <v>145</v>
      </c>
      <c r="H13" s="52" t="s">
        <v>321</v>
      </c>
    </row>
    <row r="14" spans="1:8" ht="12.75">
      <c r="A14" t="s">
        <v>32</v>
      </c>
      <c r="B14" s="52" t="s">
        <v>214</v>
      </c>
      <c r="D14" s="3" t="s">
        <v>14</v>
      </c>
      <c r="E14" s="3"/>
      <c r="F14" s="63" t="s">
        <v>283</v>
      </c>
      <c r="H14" s="37" t="s">
        <v>14</v>
      </c>
    </row>
    <row r="15" spans="1:8" ht="12.75">
      <c r="A15" t="s">
        <v>33</v>
      </c>
      <c r="B15" s="3" t="s">
        <v>313</v>
      </c>
      <c r="D15" s="3" t="s">
        <v>15</v>
      </c>
      <c r="E15" s="3"/>
      <c r="F15" s="63"/>
      <c r="H15" s="37" t="s">
        <v>15</v>
      </c>
    </row>
    <row r="16" spans="1:6" ht="12.75">
      <c r="A16" t="s">
        <v>36</v>
      </c>
      <c r="B16" s="63" t="s">
        <v>215</v>
      </c>
      <c r="F16" s="63"/>
    </row>
    <row r="17" spans="1:6" ht="12.75">
      <c r="A17" t="s">
        <v>37</v>
      </c>
      <c r="B17" s="63" t="s">
        <v>216</v>
      </c>
      <c r="F17" s="63"/>
    </row>
    <row r="18" spans="1:8" ht="12.75">
      <c r="A18" t="s">
        <v>38</v>
      </c>
      <c r="D18" s="52" t="s">
        <v>255</v>
      </c>
      <c r="E18" s="80"/>
      <c r="H18" s="52" t="s">
        <v>322</v>
      </c>
    </row>
    <row r="19" spans="1:8" ht="12.75">
      <c r="A19" t="s">
        <v>39</v>
      </c>
      <c r="D19" s="3" t="s">
        <v>14</v>
      </c>
      <c r="E19" s="3"/>
      <c r="H19" s="37" t="s">
        <v>14</v>
      </c>
    </row>
    <row r="20" spans="1:8" ht="12.75">
      <c r="A20" t="s">
        <v>40</v>
      </c>
      <c r="B20" s="52" t="s">
        <v>206</v>
      </c>
      <c r="D20" s="3" t="s">
        <v>15</v>
      </c>
      <c r="E20" s="3"/>
      <c r="F20" s="63"/>
      <c r="H20" s="37" t="s">
        <v>15</v>
      </c>
    </row>
    <row r="21" spans="1:6" ht="12.75">
      <c r="A21" t="s">
        <v>41</v>
      </c>
      <c r="B21" s="3" t="s">
        <v>14</v>
      </c>
      <c r="F21" s="63"/>
    </row>
    <row r="22" spans="1:6" ht="12.75">
      <c r="A22" t="s">
        <v>42</v>
      </c>
      <c r="B22" s="3" t="s">
        <v>15</v>
      </c>
      <c r="F22" s="63"/>
    </row>
    <row r="23" spans="1:8" ht="12.75">
      <c r="A23" t="s">
        <v>43</v>
      </c>
      <c r="D23" s="52" t="s">
        <v>264</v>
      </c>
      <c r="E23" s="80"/>
      <c r="F23" s="63"/>
      <c r="H23" s="52" t="s">
        <v>324</v>
      </c>
    </row>
    <row r="24" spans="1:8" ht="12.75">
      <c r="A24" t="s">
        <v>44</v>
      </c>
      <c r="D24" s="3" t="s">
        <v>14</v>
      </c>
      <c r="E24" s="3"/>
      <c r="F24" s="63"/>
      <c r="H24" s="3" t="s">
        <v>14</v>
      </c>
    </row>
    <row r="25" spans="1:8" ht="12.75">
      <c r="A25" t="s">
        <v>45</v>
      </c>
      <c r="B25" s="1" t="s">
        <v>200</v>
      </c>
      <c r="D25" s="3" t="s">
        <v>15</v>
      </c>
      <c r="E25" s="3"/>
      <c r="F25" s="63"/>
      <c r="H25" s="3" t="s">
        <v>15</v>
      </c>
    </row>
    <row r="26" spans="1:6" ht="12.75">
      <c r="A26" t="s">
        <v>46</v>
      </c>
      <c r="B26" s="3" t="s">
        <v>201</v>
      </c>
      <c r="F26" s="63"/>
    </row>
    <row r="27" spans="1:8" ht="12.75">
      <c r="A27" t="s">
        <v>47</v>
      </c>
      <c r="B27" s="3" t="s">
        <v>341</v>
      </c>
      <c r="F27" s="63"/>
      <c r="H27" s="52" t="s">
        <v>352</v>
      </c>
    </row>
    <row r="28" spans="1:8" ht="12.75">
      <c r="A28" t="s">
        <v>48</v>
      </c>
      <c r="B28" s="3" t="s">
        <v>203</v>
      </c>
      <c r="D28" s="52" t="s">
        <v>265</v>
      </c>
      <c r="E28" s="80"/>
      <c r="F28" s="63"/>
      <c r="H28" s="63" t="s">
        <v>14</v>
      </c>
    </row>
    <row r="29" spans="1:8" ht="12.75">
      <c r="A29" t="s">
        <v>49</v>
      </c>
      <c r="B29" s="3" t="s">
        <v>204</v>
      </c>
      <c r="D29" s="3" t="s">
        <v>14</v>
      </c>
      <c r="E29" s="3"/>
      <c r="F29" s="63"/>
      <c r="H29" s="63" t="s">
        <v>15</v>
      </c>
    </row>
    <row r="30" spans="1:6" ht="12.75">
      <c r="A30" t="s">
        <v>50</v>
      </c>
      <c r="B30" s="3" t="s">
        <v>439</v>
      </c>
      <c r="D30" s="3" t="s">
        <v>15</v>
      </c>
      <c r="E30" s="3"/>
      <c r="F30" s="63"/>
    </row>
    <row r="31" spans="1:8" ht="12.75">
      <c r="A31" t="s">
        <v>51</v>
      </c>
      <c r="F31" s="63"/>
      <c r="H31" s="52" t="s">
        <v>440</v>
      </c>
    </row>
    <row r="32" spans="1:8" ht="12.75">
      <c r="A32" t="s">
        <v>34</v>
      </c>
      <c r="F32" s="63"/>
      <c r="H32" s="146">
        <v>42942</v>
      </c>
    </row>
    <row r="33" spans="1:8" ht="12.75">
      <c r="A33" t="s">
        <v>35</v>
      </c>
      <c r="B33" s="52" t="s">
        <v>207</v>
      </c>
      <c r="D33" s="52" t="s">
        <v>266</v>
      </c>
      <c r="E33" s="80"/>
      <c r="F33" s="63"/>
      <c r="H33" s="146">
        <v>43005</v>
      </c>
    </row>
    <row r="34" spans="1:8" ht="12.75">
      <c r="A34" t="s">
        <v>52</v>
      </c>
      <c r="B34" s="3" t="s">
        <v>14</v>
      </c>
      <c r="D34" s="3" t="s">
        <v>14</v>
      </c>
      <c r="E34" s="3"/>
      <c r="F34" s="52" t="s">
        <v>284</v>
      </c>
      <c r="H34" s="146">
        <v>43075</v>
      </c>
    </row>
    <row r="35" spans="1:10" ht="12.75">
      <c r="A35" t="s">
        <v>53</v>
      </c>
      <c r="B35" s="3" t="s">
        <v>15</v>
      </c>
      <c r="D35" s="3" t="s">
        <v>15</v>
      </c>
      <c r="E35" s="3"/>
      <c r="F35" s="3"/>
      <c r="H35" s="146">
        <v>43131</v>
      </c>
      <c r="J35" s="26"/>
    </row>
    <row r="36" spans="1:10" ht="12.75">
      <c r="A36" t="s">
        <v>54</v>
      </c>
      <c r="F36" t="s">
        <v>27</v>
      </c>
      <c r="H36" s="146">
        <v>43187</v>
      </c>
      <c r="J36" s="36"/>
    </row>
    <row r="37" spans="1:11" ht="12.75">
      <c r="A37" t="s">
        <v>55</v>
      </c>
      <c r="F37" t="s">
        <v>39</v>
      </c>
      <c r="H37" s="146">
        <v>43250</v>
      </c>
      <c r="I37" s="26"/>
      <c r="J37" s="36"/>
      <c r="K37" s="26"/>
    </row>
    <row r="38" spans="1:10" ht="12.75">
      <c r="A38" t="s">
        <v>56</v>
      </c>
      <c r="B38" s="52" t="s">
        <v>202</v>
      </c>
      <c r="D38" s="52" t="s">
        <v>267</v>
      </c>
      <c r="E38" s="80"/>
      <c r="F38" s="63" t="s">
        <v>44</v>
      </c>
      <c r="J38" s="36"/>
    </row>
    <row r="39" spans="1:10" ht="12.75">
      <c r="A39" t="s">
        <v>57</v>
      </c>
      <c r="B39" s="3" t="s">
        <v>14</v>
      </c>
      <c r="D39" s="3" t="s">
        <v>14</v>
      </c>
      <c r="E39" s="3"/>
      <c r="F39" s="63" t="s">
        <v>45</v>
      </c>
      <c r="H39" s="52" t="s">
        <v>447</v>
      </c>
      <c r="J39" s="36"/>
    </row>
    <row r="40" spans="1:10" ht="12.75">
      <c r="A40" t="s">
        <v>58</v>
      </c>
      <c r="B40" s="3" t="s">
        <v>15</v>
      </c>
      <c r="D40" s="3" t="s">
        <v>15</v>
      </c>
      <c r="E40" s="3"/>
      <c r="F40" s="63" t="s">
        <v>53</v>
      </c>
      <c r="H40" s="3" t="s">
        <v>14</v>
      </c>
      <c r="J40" s="36"/>
    </row>
    <row r="41" spans="1:10" ht="12.75">
      <c r="A41" t="s">
        <v>59</v>
      </c>
      <c r="F41" s="63" t="s">
        <v>65</v>
      </c>
      <c r="H41" s="3" t="s">
        <v>15</v>
      </c>
      <c r="J41" s="36"/>
    </row>
    <row r="42" spans="1:10" ht="12.75">
      <c r="A42" t="s">
        <v>60</v>
      </c>
      <c r="F42" s="63" t="s">
        <v>66</v>
      </c>
      <c r="J42" s="36"/>
    </row>
    <row r="43" spans="1:10" ht="12.75">
      <c r="A43" t="s">
        <v>61</v>
      </c>
      <c r="B43" s="52" t="s">
        <v>190</v>
      </c>
      <c r="D43" s="52" t="s">
        <v>268</v>
      </c>
      <c r="E43" s="80"/>
      <c r="F43" s="63" t="s">
        <v>67</v>
      </c>
      <c r="H43" s="1" t="s">
        <v>448</v>
      </c>
      <c r="J43" s="36"/>
    </row>
    <row r="44" spans="1:10" ht="12.75">
      <c r="A44" t="s">
        <v>62</v>
      </c>
      <c r="B44" t="s">
        <v>14</v>
      </c>
      <c r="D44" s="3" t="s">
        <v>14</v>
      </c>
      <c r="E44" s="3"/>
      <c r="F44" s="63" t="s">
        <v>70</v>
      </c>
      <c r="H44" s="37"/>
      <c r="J44" s="36"/>
    </row>
    <row r="45" spans="1:10" ht="12.75">
      <c r="A45" t="s">
        <v>63</v>
      </c>
      <c r="B45" t="s">
        <v>15</v>
      </c>
      <c r="D45" s="3" t="s">
        <v>15</v>
      </c>
      <c r="E45" s="3"/>
      <c r="F45" s="63" t="s">
        <v>75</v>
      </c>
      <c r="H45" s="37"/>
      <c r="J45" s="36"/>
    </row>
    <row r="46" spans="1:10" ht="12.75">
      <c r="A46" t="s">
        <v>64</v>
      </c>
      <c r="F46" s="63" t="s">
        <v>77</v>
      </c>
      <c r="H46" s="37"/>
      <c r="J46" s="36"/>
    </row>
    <row r="47" spans="1:10" ht="12.75">
      <c r="A47" t="s">
        <v>65</v>
      </c>
      <c r="F47" s="63" t="s">
        <v>78</v>
      </c>
      <c r="H47" s="37"/>
      <c r="J47" s="36"/>
    </row>
    <row r="48" spans="1:8" ht="12.75">
      <c r="A48" t="s">
        <v>66</v>
      </c>
      <c r="B48" s="52" t="s">
        <v>227</v>
      </c>
      <c r="D48" s="52" t="s">
        <v>269</v>
      </c>
      <c r="E48" s="80"/>
      <c r="F48" s="63" t="s">
        <v>336</v>
      </c>
      <c r="H48" s="37"/>
    </row>
    <row r="49" spans="1:10" ht="12.75">
      <c r="A49" t="s">
        <v>67</v>
      </c>
      <c r="B49" s="3" t="s">
        <v>14</v>
      </c>
      <c r="D49" s="3" t="s">
        <v>14</v>
      </c>
      <c r="E49" s="3"/>
      <c r="F49" s="63" t="s">
        <v>88</v>
      </c>
      <c r="H49" s="37"/>
      <c r="J49" s="36"/>
    </row>
    <row r="50" spans="1:10" ht="12.75">
      <c r="A50" t="s">
        <v>68</v>
      </c>
      <c r="B50" s="3" t="s">
        <v>15</v>
      </c>
      <c r="D50" s="3" t="s">
        <v>15</v>
      </c>
      <c r="E50" s="3"/>
      <c r="F50" s="63" t="s">
        <v>97</v>
      </c>
      <c r="H50" s="37"/>
      <c r="J50" s="36"/>
    </row>
    <row r="51" spans="1:8" ht="12.75">
      <c r="A51" t="s">
        <v>69</v>
      </c>
      <c r="F51" s="63" t="s">
        <v>106</v>
      </c>
      <c r="H51" s="37"/>
    </row>
    <row r="52" spans="1:10" ht="12.75">
      <c r="A52" t="s">
        <v>70</v>
      </c>
      <c r="F52" s="63" t="s">
        <v>111</v>
      </c>
      <c r="H52" s="37"/>
      <c r="J52" s="36"/>
    </row>
    <row r="53" spans="1:10" ht="12.75">
      <c r="A53" t="s">
        <v>71</v>
      </c>
      <c r="B53" s="52" t="s">
        <v>235</v>
      </c>
      <c r="D53" s="52" t="s">
        <v>270</v>
      </c>
      <c r="E53" s="80"/>
      <c r="F53" s="63" t="s">
        <v>112</v>
      </c>
      <c r="H53" s="37"/>
      <c r="J53" s="36"/>
    </row>
    <row r="54" spans="1:10" ht="12.75">
      <c r="A54" t="s">
        <v>72</v>
      </c>
      <c r="B54" s="3" t="s">
        <v>14</v>
      </c>
      <c r="D54" s="3" t="s">
        <v>14</v>
      </c>
      <c r="E54" s="3"/>
      <c r="F54" s="63" t="s">
        <v>114</v>
      </c>
      <c r="H54" s="37"/>
      <c r="J54" s="36"/>
    </row>
    <row r="55" spans="1:10" ht="12.75">
      <c r="A55" t="s">
        <v>73</v>
      </c>
      <c r="B55" s="3" t="s">
        <v>15</v>
      </c>
      <c r="D55" s="3" t="s">
        <v>15</v>
      </c>
      <c r="E55" s="3"/>
      <c r="F55" s="63" t="s">
        <v>117</v>
      </c>
      <c r="H55" s="37"/>
      <c r="J55" s="36"/>
    </row>
    <row r="56" spans="1:8" ht="12.75">
      <c r="A56" t="s">
        <v>74</v>
      </c>
      <c r="F56" s="63" t="s">
        <v>121</v>
      </c>
      <c r="H56" s="37"/>
    </row>
    <row r="57" spans="1:8" ht="12.75">
      <c r="A57" t="s">
        <v>75</v>
      </c>
      <c r="F57" s="63" t="s">
        <v>122</v>
      </c>
      <c r="H57" s="37"/>
    </row>
    <row r="58" spans="1:10" ht="12.75">
      <c r="A58" t="s">
        <v>76</v>
      </c>
      <c r="B58" s="52" t="s">
        <v>242</v>
      </c>
      <c r="D58" s="52" t="s">
        <v>328</v>
      </c>
      <c r="E58" s="80"/>
      <c r="F58" s="63" t="s">
        <v>123</v>
      </c>
      <c r="H58" s="37"/>
      <c r="J58" s="36"/>
    </row>
    <row r="59" spans="1:8" ht="12.75">
      <c r="A59" t="s">
        <v>77</v>
      </c>
      <c r="B59" s="3" t="s">
        <v>14</v>
      </c>
      <c r="D59" s="3" t="s">
        <v>14</v>
      </c>
      <c r="E59" s="3"/>
      <c r="F59" s="63" t="s">
        <v>125</v>
      </c>
      <c r="H59" s="37"/>
    </row>
    <row r="60" spans="1:10" ht="12.75">
      <c r="A60" t="s">
        <v>78</v>
      </c>
      <c r="B60" s="3" t="s">
        <v>15</v>
      </c>
      <c r="D60" s="3" t="s">
        <v>15</v>
      </c>
      <c r="E60" s="3"/>
      <c r="F60" s="63" t="s">
        <v>134</v>
      </c>
      <c r="H60" s="37"/>
      <c r="J60" s="36"/>
    </row>
    <row r="61" spans="1:8" ht="12.75">
      <c r="A61" t="s">
        <v>79</v>
      </c>
      <c r="F61" s="63" t="s">
        <v>135</v>
      </c>
      <c r="H61" s="37"/>
    </row>
    <row r="62" spans="1:10" ht="12.75">
      <c r="A62" t="s">
        <v>80</v>
      </c>
      <c r="F62" s="63" t="s">
        <v>136</v>
      </c>
      <c r="H62" s="37"/>
      <c r="J62" s="149"/>
    </row>
    <row r="63" spans="1:10" ht="12.75">
      <c r="A63" t="s">
        <v>81</v>
      </c>
      <c r="B63" s="52" t="s">
        <v>243</v>
      </c>
      <c r="F63" s="63" t="s">
        <v>137</v>
      </c>
      <c r="H63" s="37"/>
      <c r="J63" s="36"/>
    </row>
    <row r="64" spans="1:10" ht="12.75">
      <c r="A64" t="s">
        <v>82</v>
      </c>
      <c r="B64" s="3" t="s">
        <v>244</v>
      </c>
      <c r="F64" s="63"/>
      <c r="H64" s="37"/>
      <c r="J64" s="36"/>
    </row>
    <row r="65" spans="1:10" ht="12.75">
      <c r="A65" t="s">
        <v>83</v>
      </c>
      <c r="B65" s="3" t="s">
        <v>245</v>
      </c>
      <c r="F65" s="63"/>
      <c r="H65" s="37"/>
      <c r="J65" s="150"/>
    </row>
    <row r="66" spans="1:10" ht="12.75">
      <c r="A66" t="s">
        <v>84</v>
      </c>
      <c r="B66" s="3" t="s">
        <v>246</v>
      </c>
      <c r="F66" s="63"/>
      <c r="H66" s="37"/>
      <c r="J66" s="150"/>
    </row>
    <row r="67" spans="1:8" ht="12.75">
      <c r="A67" t="s">
        <v>85</v>
      </c>
      <c r="F67" s="153" t="s">
        <v>472</v>
      </c>
      <c r="H67" s="37"/>
    </row>
    <row r="68" spans="1:10" ht="12.75">
      <c r="A68" t="s">
        <v>86</v>
      </c>
      <c r="F68" s="63" t="s">
        <v>41</v>
      </c>
      <c r="H68" s="37"/>
      <c r="J68" s="36"/>
    </row>
    <row r="69" spans="1:10" ht="12.75">
      <c r="A69" t="s">
        <v>87</v>
      </c>
      <c r="B69" s="52" t="s">
        <v>247</v>
      </c>
      <c r="F69" s="63" t="s">
        <v>43</v>
      </c>
      <c r="H69" s="37"/>
      <c r="J69" s="36"/>
    </row>
    <row r="70" spans="1:8" ht="12.75">
      <c r="A70" t="s">
        <v>88</v>
      </c>
      <c r="B70" s="3" t="s">
        <v>244</v>
      </c>
      <c r="F70" s="63" t="s">
        <v>49</v>
      </c>
      <c r="H70" s="37"/>
    </row>
    <row r="71" spans="1:8" ht="12.75">
      <c r="A71" t="s">
        <v>89</v>
      </c>
      <c r="B71" s="3" t="s">
        <v>245</v>
      </c>
      <c r="F71" s="63" t="s">
        <v>50</v>
      </c>
      <c r="H71" s="37"/>
    </row>
    <row r="72" spans="1:10" ht="12.75">
      <c r="A72" t="s">
        <v>90</v>
      </c>
      <c r="B72" s="3" t="s">
        <v>246</v>
      </c>
      <c r="F72" s="63" t="s">
        <v>54</v>
      </c>
      <c r="H72" s="37"/>
      <c r="J72" s="36"/>
    </row>
    <row r="73" spans="1:10" ht="12.75">
      <c r="A73" t="s">
        <v>91</v>
      </c>
      <c r="F73" s="63" t="s">
        <v>56</v>
      </c>
      <c r="H73" s="37"/>
      <c r="J73" s="36"/>
    </row>
    <row r="74" spans="1:10" ht="12.75">
      <c r="A74" t="s">
        <v>92</v>
      </c>
      <c r="F74" s="63" t="s">
        <v>58</v>
      </c>
      <c r="H74" s="37"/>
      <c r="J74" s="36"/>
    </row>
    <row r="75" spans="1:10" ht="12.75">
      <c r="A75" t="s">
        <v>93</v>
      </c>
      <c r="B75" s="52" t="s">
        <v>248</v>
      </c>
      <c r="F75" s="63" t="s">
        <v>60</v>
      </c>
      <c r="H75" s="37"/>
      <c r="J75" s="36"/>
    </row>
    <row r="76" spans="1:10" ht="12.75">
      <c r="A76" t="s">
        <v>94</v>
      </c>
      <c r="B76" s="3" t="s">
        <v>244</v>
      </c>
      <c r="F76" s="63" t="s">
        <v>61</v>
      </c>
      <c r="H76" s="37"/>
      <c r="J76" s="36"/>
    </row>
    <row r="77" spans="1:8" ht="12.75">
      <c r="A77" t="s">
        <v>95</v>
      </c>
      <c r="B77" s="3" t="s">
        <v>245</v>
      </c>
      <c r="F77" s="63" t="s">
        <v>63</v>
      </c>
      <c r="H77" s="37"/>
    </row>
    <row r="78" spans="1:10" ht="12.75">
      <c r="A78" t="s">
        <v>96</v>
      </c>
      <c r="B78" s="3" t="s">
        <v>246</v>
      </c>
      <c r="F78" s="63" t="s">
        <v>68</v>
      </c>
      <c r="H78" s="37"/>
      <c r="J78" s="36"/>
    </row>
    <row r="79" spans="1:10" ht="12.75">
      <c r="A79" t="s">
        <v>97</v>
      </c>
      <c r="F79" s="63" t="s">
        <v>69</v>
      </c>
      <c r="H79" s="37"/>
      <c r="J79" s="36"/>
    </row>
    <row r="80" spans="1:10" ht="12.75">
      <c r="A80" t="s">
        <v>98</v>
      </c>
      <c r="F80" s="63" t="s">
        <v>83</v>
      </c>
      <c r="H80" s="37"/>
      <c r="J80" s="36"/>
    </row>
    <row r="81" spans="1:10" ht="12.75">
      <c r="A81" t="s">
        <v>99</v>
      </c>
      <c r="B81" s="52" t="s">
        <v>249</v>
      </c>
      <c r="F81" s="63" t="s">
        <v>89</v>
      </c>
      <c r="H81" s="37"/>
      <c r="J81" s="150"/>
    </row>
    <row r="82" spans="1:8" ht="12.75">
      <c r="A82" t="s">
        <v>100</v>
      </c>
      <c r="B82" s="3" t="s">
        <v>244</v>
      </c>
      <c r="F82" s="63" t="s">
        <v>94</v>
      </c>
      <c r="H82" s="37"/>
    </row>
    <row r="83" spans="1:10" ht="12.75">
      <c r="A83" t="s">
        <v>101</v>
      </c>
      <c r="B83" s="3" t="s">
        <v>245</v>
      </c>
      <c r="F83" s="63" t="s">
        <v>110</v>
      </c>
      <c r="H83" s="37"/>
      <c r="J83" s="36"/>
    </row>
    <row r="84" spans="1:10" ht="12.75">
      <c r="A84" t="s">
        <v>102</v>
      </c>
      <c r="B84" s="3" t="s">
        <v>246</v>
      </c>
      <c r="F84" s="63" t="s">
        <v>116</v>
      </c>
      <c r="H84" s="37"/>
      <c r="J84" s="36"/>
    </row>
    <row r="85" spans="1:8" ht="12.75">
      <c r="A85" t="s">
        <v>103</v>
      </c>
      <c r="F85" s="63" t="s">
        <v>124</v>
      </c>
      <c r="H85" s="37"/>
    </row>
    <row r="86" spans="1:10" ht="12.75">
      <c r="A86" t="s">
        <v>104</v>
      </c>
      <c r="F86" s="63" t="s">
        <v>127</v>
      </c>
      <c r="H86" s="37"/>
      <c r="J86" s="36"/>
    </row>
    <row r="87" spans="1:10" ht="12.75">
      <c r="A87" t="s">
        <v>105</v>
      </c>
      <c r="B87" s="52" t="s">
        <v>250</v>
      </c>
      <c r="F87" s="63" t="s">
        <v>128</v>
      </c>
      <c r="H87" s="37"/>
      <c r="J87" s="36"/>
    </row>
    <row r="88" spans="1:10" ht="12.75">
      <c r="A88" t="s">
        <v>106</v>
      </c>
      <c r="B88" s="3" t="s">
        <v>244</v>
      </c>
      <c r="F88" s="63" t="s">
        <v>129</v>
      </c>
      <c r="H88" s="37"/>
      <c r="J88" s="36"/>
    </row>
    <row r="89" spans="1:10" ht="12.75">
      <c r="A89" t="s">
        <v>107</v>
      </c>
      <c r="B89" s="3" t="s">
        <v>245</v>
      </c>
      <c r="F89" s="63" t="s">
        <v>143</v>
      </c>
      <c r="H89" s="37"/>
      <c r="J89" s="36"/>
    </row>
    <row r="90" spans="1:10" ht="12.75">
      <c r="A90" t="s">
        <v>108</v>
      </c>
      <c r="B90" s="3" t="s">
        <v>246</v>
      </c>
      <c r="F90" s="63"/>
      <c r="H90" s="37"/>
      <c r="J90" s="36"/>
    </row>
    <row r="91" spans="1:10" ht="12.75">
      <c r="A91" t="s">
        <v>109</v>
      </c>
      <c r="F91" s="63"/>
      <c r="H91" s="37"/>
      <c r="J91" s="36"/>
    </row>
    <row r="92" spans="1:10" ht="12.75">
      <c r="A92" t="s">
        <v>110</v>
      </c>
      <c r="F92" s="63"/>
      <c r="H92" s="37"/>
      <c r="J92" s="36"/>
    </row>
    <row r="93" spans="1:10" ht="12.75">
      <c r="A93" t="s">
        <v>111</v>
      </c>
      <c r="B93" s="1" t="s">
        <v>468</v>
      </c>
      <c r="F93" s="63"/>
      <c r="H93" s="37"/>
      <c r="J93" s="36"/>
    </row>
    <row r="94" spans="1:10" ht="12.75">
      <c r="A94" t="s">
        <v>112</v>
      </c>
      <c r="B94" s="37" t="s">
        <v>17</v>
      </c>
      <c r="F94" s="63"/>
      <c r="H94" s="37"/>
      <c r="J94" s="150"/>
    </row>
    <row r="95" spans="1:10" ht="12.75">
      <c r="A95" t="s">
        <v>113</v>
      </c>
      <c r="B95" s="37" t="s">
        <v>18</v>
      </c>
      <c r="F95" s="63"/>
      <c r="H95" s="37"/>
      <c r="J95" s="36"/>
    </row>
    <row r="96" spans="1:10" ht="12.75">
      <c r="A96" t="s">
        <v>114</v>
      </c>
      <c r="B96" s="37" t="s">
        <v>19</v>
      </c>
      <c r="F96" s="63"/>
      <c r="H96" s="37"/>
      <c r="J96" s="36"/>
    </row>
    <row r="97" spans="1:10" ht="12.75">
      <c r="A97" t="s">
        <v>115</v>
      </c>
      <c r="B97" s="37" t="s">
        <v>20</v>
      </c>
      <c r="F97" s="63"/>
      <c r="H97" s="37"/>
      <c r="J97" s="36"/>
    </row>
    <row r="98" spans="1:10" ht="12.75">
      <c r="A98" t="s">
        <v>116</v>
      </c>
      <c r="B98" s="37" t="s">
        <v>21</v>
      </c>
      <c r="F98" s="63"/>
      <c r="H98" s="37"/>
      <c r="J98" s="36"/>
    </row>
    <row r="99" spans="1:10" ht="12.75">
      <c r="A99" t="s">
        <v>117</v>
      </c>
      <c r="B99" s="37" t="s">
        <v>22</v>
      </c>
      <c r="F99" s="63"/>
      <c r="H99" s="37"/>
      <c r="J99" s="150"/>
    </row>
    <row r="100" spans="1:10" ht="12.75">
      <c r="A100" t="s">
        <v>118</v>
      </c>
      <c r="B100" s="37" t="s">
        <v>23</v>
      </c>
      <c r="F100" s="63"/>
      <c r="H100" s="37"/>
      <c r="J100" s="36"/>
    </row>
    <row r="101" spans="1:10" ht="12.75">
      <c r="A101" t="s">
        <v>119</v>
      </c>
      <c r="B101" s="37" t="s">
        <v>24</v>
      </c>
      <c r="F101" s="63"/>
      <c r="H101" s="37"/>
      <c r="J101" s="36"/>
    </row>
    <row r="102" spans="1:8" ht="12.75">
      <c r="A102" t="s">
        <v>120</v>
      </c>
      <c r="B102" s="37" t="s">
        <v>469</v>
      </c>
      <c r="F102" s="63"/>
      <c r="H102" s="37"/>
    </row>
    <row r="103" spans="1:8" ht="12.75">
      <c r="A103" t="s">
        <v>121</v>
      </c>
      <c r="F103" s="63"/>
      <c r="H103" s="37"/>
    </row>
    <row r="104" spans="1:8" ht="12.75">
      <c r="A104" t="s">
        <v>122</v>
      </c>
      <c r="F104" s="63"/>
      <c r="H104" s="37"/>
    </row>
    <row r="105" spans="1:8" ht="12.75">
      <c r="A105" t="s">
        <v>123</v>
      </c>
      <c r="F105" s="63"/>
      <c r="H105" s="37"/>
    </row>
    <row r="106" spans="1:8" ht="12.75">
      <c r="A106" t="s">
        <v>124</v>
      </c>
      <c r="F106" s="63"/>
      <c r="H106" s="37"/>
    </row>
    <row r="107" spans="1:8" ht="12.75">
      <c r="A107" t="s">
        <v>125</v>
      </c>
      <c r="H107" s="37"/>
    </row>
    <row r="108" spans="1:8" ht="12.75">
      <c r="A108" t="s">
        <v>126</v>
      </c>
      <c r="H108" s="37"/>
    </row>
    <row r="109" spans="1:8" ht="12.75">
      <c r="A109" t="s">
        <v>127</v>
      </c>
      <c r="F109" s="52" t="s">
        <v>285</v>
      </c>
      <c r="H109" s="37"/>
    </row>
    <row r="110" spans="1:8" ht="12.75">
      <c r="A110" t="s">
        <v>128</v>
      </c>
      <c r="F110" s="3" t="s">
        <v>26</v>
      </c>
      <c r="H110" s="37"/>
    </row>
    <row r="111" spans="1:8" ht="12.75">
      <c r="A111" t="s">
        <v>129</v>
      </c>
      <c r="F111" s="3" t="s">
        <v>31</v>
      </c>
      <c r="H111" s="37"/>
    </row>
    <row r="112" spans="1:8" ht="12.75">
      <c r="A112" t="s">
        <v>130</v>
      </c>
      <c r="F112" s="3" t="s">
        <v>32</v>
      </c>
      <c r="H112" s="37"/>
    </row>
    <row r="113" spans="1:8" ht="12.75">
      <c r="A113" t="s">
        <v>131</v>
      </c>
      <c r="F113" s="3" t="s">
        <v>40</v>
      </c>
      <c r="H113" s="37"/>
    </row>
    <row r="114" spans="1:8" ht="12.75">
      <c r="A114" t="s">
        <v>132</v>
      </c>
      <c r="F114" s="3" t="s">
        <v>35</v>
      </c>
      <c r="H114" s="37"/>
    </row>
    <row r="115" spans="1:6" ht="12.75">
      <c r="A115" t="s">
        <v>133</v>
      </c>
      <c r="F115" s="3" t="s">
        <v>52</v>
      </c>
    </row>
    <row r="116" spans="1:6" ht="12.75">
      <c r="A116" t="s">
        <v>283</v>
      </c>
      <c r="F116" s="3" t="s">
        <v>57</v>
      </c>
    </row>
    <row r="117" spans="1:6" ht="12.75">
      <c r="A117" t="s">
        <v>134</v>
      </c>
      <c r="F117" s="3" t="s">
        <v>73</v>
      </c>
    </row>
    <row r="118" spans="1:6" ht="12.75">
      <c r="A118" t="s">
        <v>135</v>
      </c>
      <c r="F118" s="3" t="s">
        <v>80</v>
      </c>
    </row>
    <row r="119" spans="1:6" ht="12.75">
      <c r="A119" t="s">
        <v>136</v>
      </c>
      <c r="F119" s="3" t="s">
        <v>85</v>
      </c>
    </row>
    <row r="120" spans="1:6" ht="12.75">
      <c r="A120" t="s">
        <v>137</v>
      </c>
      <c r="F120" s="3" t="s">
        <v>86</v>
      </c>
    </row>
    <row r="121" spans="1:6" ht="12.75">
      <c r="A121" t="s">
        <v>138</v>
      </c>
      <c r="F121" s="3" t="s">
        <v>90</v>
      </c>
    </row>
    <row r="122" spans="1:6" ht="12.75">
      <c r="A122" t="s">
        <v>139</v>
      </c>
      <c r="F122" s="3" t="s">
        <v>91</v>
      </c>
    </row>
    <row r="123" spans="1:6" ht="12.75">
      <c r="A123" t="s">
        <v>140</v>
      </c>
      <c r="F123" s="3" t="s">
        <v>92</v>
      </c>
    </row>
    <row r="124" spans="1:6" ht="12.75">
      <c r="A124" t="s">
        <v>141</v>
      </c>
      <c r="F124" s="3" t="s">
        <v>93</v>
      </c>
    </row>
    <row r="125" spans="1:6" ht="12.75">
      <c r="A125" t="s">
        <v>142</v>
      </c>
      <c r="F125" s="3" t="s">
        <v>99</v>
      </c>
    </row>
    <row r="126" spans="1:6" ht="12.75">
      <c r="A126" t="s">
        <v>143</v>
      </c>
      <c r="F126" s="3" t="s">
        <v>102</v>
      </c>
    </row>
    <row r="127" spans="1:6" ht="12.75">
      <c r="A127" t="s">
        <v>144</v>
      </c>
      <c r="F127" s="3" t="s">
        <v>105</v>
      </c>
    </row>
    <row r="128" spans="1:6" ht="12.75">
      <c r="A128" t="s">
        <v>145</v>
      </c>
      <c r="F128" s="3" t="s">
        <v>108</v>
      </c>
    </row>
    <row r="129" ht="12.75">
      <c r="F129" s="3" t="s">
        <v>113</v>
      </c>
    </row>
    <row r="130" ht="12.75">
      <c r="F130" s="3" t="s">
        <v>120</v>
      </c>
    </row>
    <row r="131" ht="12.75">
      <c r="F131" s="3" t="s">
        <v>126</v>
      </c>
    </row>
    <row r="132" ht="12.75">
      <c r="F132" s="3" t="s">
        <v>141</v>
      </c>
    </row>
    <row r="133" ht="12.75">
      <c r="F133" s="3" t="s">
        <v>144</v>
      </c>
    </row>
    <row r="148" ht="12.75">
      <c r="F148" s="1" t="s">
        <v>453</v>
      </c>
    </row>
    <row r="149" ht="12.75">
      <c r="F149" s="3" t="s">
        <v>29</v>
      </c>
    </row>
    <row r="150" ht="12.75">
      <c r="F150" s="3" t="s">
        <v>30</v>
      </c>
    </row>
    <row r="151" ht="12.75">
      <c r="F151" s="3" t="s">
        <v>36</v>
      </c>
    </row>
    <row r="152" ht="12.75">
      <c r="F152" s="3" t="s">
        <v>38</v>
      </c>
    </row>
    <row r="153" ht="12.75">
      <c r="F153" s="3" t="s">
        <v>47</v>
      </c>
    </row>
    <row r="154" ht="12.75">
      <c r="F154" s="3" t="s">
        <v>51</v>
      </c>
    </row>
    <row r="155" ht="12.75">
      <c r="F155" t="s">
        <v>74</v>
      </c>
    </row>
    <row r="156" ht="12.75">
      <c r="F156" t="s">
        <v>76</v>
      </c>
    </row>
    <row r="157" ht="12.75">
      <c r="F157" s="3" t="s">
        <v>79</v>
      </c>
    </row>
    <row r="158" ht="12.75">
      <c r="F158" s="3" t="s">
        <v>82</v>
      </c>
    </row>
    <row r="159" ht="12.75">
      <c r="F159" t="s">
        <v>95</v>
      </c>
    </row>
    <row r="160" ht="12.75">
      <c r="F160" t="s">
        <v>96</v>
      </c>
    </row>
    <row r="161" ht="12.75">
      <c r="F161" t="s">
        <v>98</v>
      </c>
    </row>
    <row r="162" ht="12.75">
      <c r="F162" s="3" t="s">
        <v>100</v>
      </c>
    </row>
    <row r="163" ht="12.75">
      <c r="F163" s="3" t="s">
        <v>103</v>
      </c>
    </row>
    <row r="164" ht="12.75">
      <c r="F164" t="s">
        <v>107</v>
      </c>
    </row>
    <row r="165" ht="12.75">
      <c r="F165" s="3" t="s">
        <v>119</v>
      </c>
    </row>
    <row r="166" ht="12.75">
      <c r="F166" s="3" t="s">
        <v>138</v>
      </c>
    </row>
    <row r="167" ht="12.75">
      <c r="F167" s="3" t="s">
        <v>140</v>
      </c>
    </row>
    <row r="175" ht="12.75">
      <c r="F175" s="1" t="s">
        <v>471</v>
      </c>
    </row>
    <row r="176" ht="12.75">
      <c r="F176" s="37" t="s">
        <v>28</v>
      </c>
    </row>
    <row r="177" ht="12.75">
      <c r="F177" s="63" t="s">
        <v>37</v>
      </c>
    </row>
    <row r="178" ht="12.75">
      <c r="F178" s="63" t="s">
        <v>42</v>
      </c>
    </row>
    <row r="179" ht="12.75">
      <c r="F179" s="63" t="s">
        <v>46</v>
      </c>
    </row>
    <row r="180" ht="12.75">
      <c r="F180" s="63" t="s">
        <v>34</v>
      </c>
    </row>
    <row r="181" ht="12.75">
      <c r="F181" s="63" t="s">
        <v>55</v>
      </c>
    </row>
    <row r="182" ht="12.75">
      <c r="F182" s="63" t="s">
        <v>64</v>
      </c>
    </row>
    <row r="183" ht="12.75">
      <c r="F183" s="63" t="s">
        <v>72</v>
      </c>
    </row>
    <row r="184" ht="12.75">
      <c r="F184" s="63" t="s">
        <v>101</v>
      </c>
    </row>
    <row r="185" ht="12.75">
      <c r="F185" s="63" t="s">
        <v>104</v>
      </c>
    </row>
    <row r="186" ht="12.75">
      <c r="F186" s="63" t="s">
        <v>109</v>
      </c>
    </row>
    <row r="187" ht="12.75">
      <c r="F187" s="63" t="s">
        <v>115</v>
      </c>
    </row>
    <row r="188" ht="12.75">
      <c r="F188" s="63" t="s">
        <v>131</v>
      </c>
    </row>
    <row r="189" ht="12.75">
      <c r="F189" s="63" t="s">
        <v>132</v>
      </c>
    </row>
    <row r="190" ht="12.75">
      <c r="F190" s="63" t="s">
        <v>133</v>
      </c>
    </row>
    <row r="191" ht="12.75">
      <c r="F191" s="63" t="s">
        <v>139</v>
      </c>
    </row>
    <row r="192" ht="12.75">
      <c r="F192" s="63" t="s">
        <v>142</v>
      </c>
    </row>
    <row r="193" ht="12.75">
      <c r="F193" s="37"/>
    </row>
    <row r="194" ht="12.75">
      <c r="F194" s="37"/>
    </row>
  </sheetData>
  <sheetProtection password="F6FE"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50"/>
  <sheetViews>
    <sheetView zoomScalePageLayoutView="0" workbookViewId="0" topLeftCell="A1">
      <selection activeCell="D6" sqref="D6:F6"/>
    </sheetView>
  </sheetViews>
  <sheetFormatPr defaultColWidth="9.140625" defaultRowHeight="12.75"/>
  <cols>
    <col min="3" max="3" width="5.421875" style="0" customWidth="1"/>
    <col min="8" max="8" width="5.421875" style="0" customWidth="1"/>
    <col min="10" max="10" width="5.00390625" style="0" customWidth="1"/>
  </cols>
  <sheetData>
    <row r="1" spans="1:11" ht="15.75" customHeight="1">
      <c r="A1" s="165" t="s">
        <v>411</v>
      </c>
      <c r="B1" s="165"/>
      <c r="C1" s="165"/>
      <c r="D1" s="165"/>
      <c r="E1" s="165"/>
      <c r="F1" s="165"/>
      <c r="G1" s="165"/>
      <c r="H1" s="165"/>
      <c r="I1" s="165"/>
      <c r="J1" s="165"/>
      <c r="K1" s="165"/>
    </row>
    <row r="2" spans="1:11" ht="15.75" customHeight="1">
      <c r="A2" s="165" t="s">
        <v>412</v>
      </c>
      <c r="B2" s="379"/>
      <c r="C2" s="379"/>
      <c r="D2" s="379"/>
      <c r="E2" s="379"/>
      <c r="F2" s="379"/>
      <c r="G2" s="379"/>
      <c r="H2" s="379"/>
      <c r="I2" s="379"/>
      <c r="J2" s="379"/>
      <c r="K2" s="379"/>
    </row>
    <row r="3" ht="6.75" customHeight="1"/>
    <row r="4" spans="1:11" ht="15.75" customHeight="1">
      <c r="A4" s="165" t="s">
        <v>413</v>
      </c>
      <c r="B4" s="165"/>
      <c r="C4" s="165"/>
      <c r="D4" s="165"/>
      <c r="E4" s="165"/>
      <c r="F4" s="165"/>
      <c r="G4" s="165"/>
      <c r="H4" s="165"/>
      <c r="I4" s="165"/>
      <c r="J4" s="165"/>
      <c r="K4" s="165"/>
    </row>
    <row r="5" ht="12.75" customHeight="1"/>
    <row r="6" spans="1:6" ht="15.75" customHeight="1">
      <c r="A6" s="357" t="s">
        <v>5</v>
      </c>
      <c r="B6" s="357"/>
      <c r="C6" s="357"/>
      <c r="D6" s="378"/>
      <c r="E6" s="378"/>
      <c r="F6" s="378"/>
    </row>
    <row r="7" ht="12.75" customHeight="1"/>
    <row r="8" spans="1:11" ht="15.75" customHeight="1">
      <c r="A8" s="357" t="s">
        <v>414</v>
      </c>
      <c r="B8" s="357"/>
      <c r="C8" s="357"/>
      <c r="D8" s="354">
        <f>IF('BSSC Project Info'!A8="","",'BSSC Project Info'!A8)</f>
      </c>
      <c r="E8" s="354"/>
      <c r="F8" s="354"/>
      <c r="G8" s="354"/>
      <c r="H8" s="354"/>
      <c r="I8" s="354"/>
      <c r="J8" s="354"/>
      <c r="K8" s="354"/>
    </row>
    <row r="9" ht="12.75" customHeight="1"/>
    <row r="10" spans="1:11" ht="15.75" customHeight="1">
      <c r="A10" s="357" t="s">
        <v>415</v>
      </c>
      <c r="B10" s="357"/>
      <c r="C10" s="357"/>
      <c r="D10" s="381">
        <f>IF('BSSC Project Info'!E10="","",'BSSC Project Info'!E10)</f>
      </c>
      <c r="E10" s="381"/>
      <c r="F10" s="381"/>
      <c r="G10" s="377" t="s">
        <v>436</v>
      </c>
      <c r="H10" s="380"/>
      <c r="I10" s="354">
        <f>IF('BSSC Project Info'!A16="","",'BSSC Project Info'!A16)</f>
      </c>
      <c r="J10" s="354"/>
      <c r="K10" s="354"/>
    </row>
    <row r="11" ht="12.75" customHeight="1"/>
    <row r="12" spans="1:11" ht="15.75" customHeight="1">
      <c r="A12" s="357" t="s">
        <v>416</v>
      </c>
      <c r="B12" s="357"/>
      <c r="C12" s="357"/>
      <c r="D12" s="354">
        <f>IF('BSSC Project Info'!A54="","",'BSSC Project Info'!A54)</f>
      </c>
      <c r="E12" s="354"/>
      <c r="F12" s="354"/>
      <c r="G12" s="377" t="s">
        <v>437</v>
      </c>
      <c r="H12" s="377"/>
      <c r="I12" s="355"/>
      <c r="J12" s="356"/>
      <c r="K12" s="356"/>
    </row>
    <row r="13" ht="12.75" customHeight="1"/>
    <row r="14" spans="1:11" ht="15.75" customHeight="1">
      <c r="A14" s="357" t="s">
        <v>417</v>
      </c>
      <c r="B14" s="357"/>
      <c r="C14" s="357"/>
      <c r="D14" s="355"/>
      <c r="E14" s="356"/>
      <c r="F14" s="356"/>
      <c r="G14" s="377" t="s">
        <v>438</v>
      </c>
      <c r="H14" s="377"/>
      <c r="I14" s="375" t="s">
        <v>443</v>
      </c>
      <c r="J14" s="376"/>
      <c r="K14" s="376"/>
    </row>
    <row r="15" ht="12.75" customHeight="1"/>
    <row r="16" spans="1:11" ht="15.75" customHeight="1">
      <c r="A16" s="357" t="s">
        <v>418</v>
      </c>
      <c r="B16" s="357"/>
      <c r="C16" s="357"/>
      <c r="D16" s="147"/>
      <c r="E16" s="147"/>
      <c r="F16" s="147"/>
      <c r="G16" s="147"/>
      <c r="H16" s="147"/>
      <c r="I16" s="147"/>
      <c r="J16" s="147"/>
      <c r="K16" s="147"/>
    </row>
    <row r="17" spans="4:11" ht="12.75" customHeight="1">
      <c r="D17" s="147"/>
      <c r="E17" s="147"/>
      <c r="F17" s="147"/>
      <c r="G17" s="147"/>
      <c r="H17" s="147"/>
      <c r="I17" s="147"/>
      <c r="J17" s="147"/>
      <c r="K17" s="147"/>
    </row>
    <row r="18" spans="1:11" ht="12.75" customHeight="1">
      <c r="A18" s="335">
        <f>IF('Training Plan'!A14="","",'Training Plan'!A14)</f>
      </c>
      <c r="B18" s="335"/>
      <c r="C18" s="335"/>
      <c r="D18" s="335"/>
      <c r="E18" s="335"/>
      <c r="F18" s="335"/>
      <c r="G18" s="335"/>
      <c r="H18" s="335"/>
      <c r="I18" s="335"/>
      <c r="J18" s="335"/>
      <c r="K18" s="335"/>
    </row>
    <row r="19" spans="1:11" ht="12.75" customHeight="1">
      <c r="A19" s="335"/>
      <c r="B19" s="335"/>
      <c r="C19" s="335"/>
      <c r="D19" s="335"/>
      <c r="E19" s="335"/>
      <c r="F19" s="335"/>
      <c r="G19" s="335"/>
      <c r="H19" s="335"/>
      <c r="I19" s="335"/>
      <c r="J19" s="335"/>
      <c r="K19" s="335"/>
    </row>
    <row r="20" spans="1:11" ht="12.75" customHeight="1">
      <c r="A20" s="335"/>
      <c r="B20" s="335"/>
      <c r="C20" s="335"/>
      <c r="D20" s="335"/>
      <c r="E20" s="335"/>
      <c r="F20" s="335"/>
      <c r="G20" s="335"/>
      <c r="H20" s="335"/>
      <c r="I20" s="335"/>
      <c r="J20" s="335"/>
      <c r="K20" s="335"/>
    </row>
    <row r="21" spans="1:11" ht="12.75" customHeight="1">
      <c r="A21" s="335"/>
      <c r="B21" s="335"/>
      <c r="C21" s="335"/>
      <c r="D21" s="335"/>
      <c r="E21" s="335"/>
      <c r="F21" s="335"/>
      <c r="G21" s="335"/>
      <c r="H21" s="335"/>
      <c r="I21" s="335"/>
      <c r="J21" s="335"/>
      <c r="K21" s="335"/>
    </row>
    <row r="22" spans="1:11" ht="12.75" customHeight="1">
      <c r="A22" s="335"/>
      <c r="B22" s="335"/>
      <c r="C22" s="335"/>
      <c r="D22" s="335"/>
      <c r="E22" s="335"/>
      <c r="F22" s="335"/>
      <c r="G22" s="335"/>
      <c r="H22" s="335"/>
      <c r="I22" s="335"/>
      <c r="J22" s="335"/>
      <c r="K22" s="335"/>
    </row>
    <row r="23" spans="1:11" ht="12.75" customHeight="1">
      <c r="A23" s="335"/>
      <c r="B23" s="335"/>
      <c r="C23" s="335"/>
      <c r="D23" s="335"/>
      <c r="E23" s="335"/>
      <c r="F23" s="335"/>
      <c r="G23" s="335"/>
      <c r="H23" s="335"/>
      <c r="I23" s="335"/>
      <c r="J23" s="335"/>
      <c r="K23" s="335"/>
    </row>
    <row r="24" spans="1:11" ht="12.75" customHeight="1">
      <c r="A24" s="335"/>
      <c r="B24" s="335"/>
      <c r="C24" s="335"/>
      <c r="D24" s="335"/>
      <c r="E24" s="335"/>
      <c r="F24" s="335"/>
      <c r="G24" s="335"/>
      <c r="H24" s="335"/>
      <c r="I24" s="335"/>
      <c r="J24" s="335"/>
      <c r="K24" s="335"/>
    </row>
    <row r="25" spans="1:11" ht="12.75" customHeight="1">
      <c r="A25" s="335"/>
      <c r="B25" s="335"/>
      <c r="C25" s="335"/>
      <c r="D25" s="335"/>
      <c r="E25" s="335"/>
      <c r="F25" s="335"/>
      <c r="G25" s="335"/>
      <c r="H25" s="335"/>
      <c r="I25" s="335"/>
      <c r="J25" s="335"/>
      <c r="K25" s="335"/>
    </row>
    <row r="26" spans="1:11" ht="12.75" customHeight="1">
      <c r="A26" s="335"/>
      <c r="B26" s="335"/>
      <c r="C26" s="335"/>
      <c r="D26" s="335"/>
      <c r="E26" s="335"/>
      <c r="F26" s="335"/>
      <c r="G26" s="335"/>
      <c r="H26" s="335"/>
      <c r="I26" s="335"/>
      <c r="J26" s="335"/>
      <c r="K26" s="335"/>
    </row>
    <row r="27" spans="1:11" ht="12.75" customHeight="1">
      <c r="A27" s="335"/>
      <c r="B27" s="335"/>
      <c r="C27" s="335"/>
      <c r="D27" s="335"/>
      <c r="E27" s="335"/>
      <c r="F27" s="335"/>
      <c r="G27" s="335"/>
      <c r="H27" s="335"/>
      <c r="I27" s="335"/>
      <c r="J27" s="335"/>
      <c r="K27" s="335"/>
    </row>
    <row r="28" ht="12.75" customHeight="1"/>
    <row r="29" ht="15.75" customHeight="1">
      <c r="A29" s="19" t="s">
        <v>419</v>
      </c>
    </row>
    <row r="30" spans="6:11" ht="12.75" customHeight="1">
      <c r="F30" s="362" t="s">
        <v>425</v>
      </c>
      <c r="G30" s="363"/>
      <c r="H30" s="364"/>
      <c r="I30" s="362" t="s">
        <v>426</v>
      </c>
      <c r="J30" s="353"/>
      <c r="K30" s="325"/>
    </row>
    <row r="31" spans="1:11" ht="12.75" customHeight="1">
      <c r="A31" s="3" t="s">
        <v>420</v>
      </c>
      <c r="F31" s="352">
        <f>'Training Plan'!I33</f>
        <v>0</v>
      </c>
      <c r="G31" s="353"/>
      <c r="H31" s="325"/>
      <c r="I31" s="352">
        <f>F31/2</f>
        <v>0</v>
      </c>
      <c r="J31" s="353"/>
      <c r="K31" s="325"/>
    </row>
    <row r="32" spans="1:11" ht="12.75" customHeight="1">
      <c r="A32" s="114" t="s">
        <v>421</v>
      </c>
      <c r="F32" s="352">
        <f>'Training Plan'!I53</f>
        <v>0</v>
      </c>
      <c r="G32" s="353"/>
      <c r="H32" s="325"/>
      <c r="I32" s="352">
        <f>F32/2</f>
        <v>0</v>
      </c>
      <c r="J32" s="353"/>
      <c r="K32" s="325"/>
    </row>
    <row r="33" spans="1:11" ht="12.75" customHeight="1">
      <c r="A33" s="3" t="s">
        <v>422</v>
      </c>
      <c r="F33" s="352">
        <f>'Training Plan'!G61</f>
        <v>0</v>
      </c>
      <c r="G33" s="353"/>
      <c r="H33" s="325"/>
      <c r="I33" s="352">
        <f>F33/2</f>
        <v>0</v>
      </c>
      <c r="J33" s="353"/>
      <c r="K33" s="325"/>
    </row>
    <row r="34" spans="1:11" ht="12.75" customHeight="1">
      <c r="A34" s="3" t="s">
        <v>423</v>
      </c>
      <c r="F34" s="352">
        <f>'Training Plan'!G67</f>
        <v>0</v>
      </c>
      <c r="G34" s="353"/>
      <c r="H34" s="325"/>
      <c r="I34" s="352">
        <f>F34/2</f>
        <v>0</v>
      </c>
      <c r="J34" s="353"/>
      <c r="K34" s="325"/>
    </row>
    <row r="35" ht="12.75" customHeight="1"/>
    <row r="36" spans="1:8" ht="12.75" customHeight="1">
      <c r="A36" s="3" t="s">
        <v>424</v>
      </c>
      <c r="F36" s="361">
        <f>'BSSC Project Info'!C66</f>
        <v>0</v>
      </c>
      <c r="G36" s="353"/>
      <c r="H36" s="325"/>
    </row>
    <row r="37" ht="12.75" customHeight="1"/>
    <row r="38" spans="1:11" ht="15.75" customHeight="1">
      <c r="A38" s="19" t="s">
        <v>430</v>
      </c>
      <c r="F38" s="362" t="s">
        <v>427</v>
      </c>
      <c r="G38" s="363"/>
      <c r="H38" s="364"/>
      <c r="I38" s="365" t="s">
        <v>428</v>
      </c>
      <c r="J38" s="366"/>
      <c r="K38" s="367"/>
    </row>
    <row r="39" spans="6:11" ht="12.75" customHeight="1">
      <c r="F39" s="361">
        <f>'BSSC Project Info'!F61</f>
        <v>0</v>
      </c>
      <c r="G39" s="353"/>
      <c r="H39" s="325"/>
      <c r="I39" s="361">
        <f>'BSSC Project Info'!F98</f>
        <v>0</v>
      </c>
      <c r="J39" s="353"/>
      <c r="K39" s="325"/>
    </row>
    <row r="40" ht="12.75" customHeight="1"/>
    <row r="41" spans="6:11" ht="24" customHeight="1">
      <c r="F41" s="368" t="s">
        <v>222</v>
      </c>
      <c r="G41" s="369"/>
      <c r="H41" s="370"/>
      <c r="I41" s="371" t="s">
        <v>441</v>
      </c>
      <c r="J41" s="372"/>
      <c r="K41" s="373"/>
    </row>
    <row r="42" spans="6:11" ht="12.75" customHeight="1">
      <c r="F42" s="374">
        <f>'BSSC Project Info'!C73</f>
        <v>0</v>
      </c>
      <c r="G42" s="353"/>
      <c r="H42" s="325"/>
      <c r="I42" s="374">
        <f>'BSSC Project Info'!I73</f>
        <v>0</v>
      </c>
      <c r="J42" s="353"/>
      <c r="K42" s="325"/>
    </row>
    <row r="43" ht="12.75" customHeight="1"/>
    <row r="44" spans="1:9" ht="15.75" customHeight="1">
      <c r="A44" s="19" t="s">
        <v>429</v>
      </c>
      <c r="F44" s="3" t="s">
        <v>431</v>
      </c>
      <c r="I44" s="145">
        <v>12.51</v>
      </c>
    </row>
    <row r="45" spans="6:9" ht="12.75" customHeight="1">
      <c r="F45" s="3" t="s">
        <v>432</v>
      </c>
      <c r="I45" s="145">
        <v>10.88</v>
      </c>
    </row>
    <row r="46" ht="12.75" customHeight="1"/>
    <row r="47" ht="15.75" customHeight="1">
      <c r="A47" s="19" t="s">
        <v>433</v>
      </c>
    </row>
    <row r="48" spans="1:11" ht="15.75" customHeight="1">
      <c r="A48" s="19" t="s">
        <v>434</v>
      </c>
      <c r="I48" s="358">
        <f>'Training Plan'!I80</f>
        <v>0</v>
      </c>
      <c r="J48" s="359"/>
      <c r="K48" s="360"/>
    </row>
    <row r="49" ht="12.75" customHeight="1"/>
    <row r="50" spans="1:11" ht="15.75" customHeight="1">
      <c r="A50" s="19" t="s">
        <v>435</v>
      </c>
      <c r="I50" s="361">
        <f>Score!G17</f>
        <v>0</v>
      </c>
      <c r="J50" s="353"/>
      <c r="K50" s="325"/>
    </row>
  </sheetData>
  <sheetProtection password="F6FE" sheet="1"/>
  <mergeCells count="42">
    <mergeCell ref="A2:K2"/>
    <mergeCell ref="G10:H10"/>
    <mergeCell ref="F30:H30"/>
    <mergeCell ref="I30:K30"/>
    <mergeCell ref="D8:K8"/>
    <mergeCell ref="D10:F10"/>
    <mergeCell ref="I10:K10"/>
    <mergeCell ref="A1:K1"/>
    <mergeCell ref="A4:K4"/>
    <mergeCell ref="D14:F14"/>
    <mergeCell ref="I14:K14"/>
    <mergeCell ref="G14:H14"/>
    <mergeCell ref="A8:C8"/>
    <mergeCell ref="D6:F6"/>
    <mergeCell ref="G12:H12"/>
    <mergeCell ref="A6:C6"/>
    <mergeCell ref="A10:C10"/>
    <mergeCell ref="I50:K50"/>
    <mergeCell ref="F36:H36"/>
    <mergeCell ref="F38:H38"/>
    <mergeCell ref="I38:K38"/>
    <mergeCell ref="F39:H39"/>
    <mergeCell ref="I39:K39"/>
    <mergeCell ref="F41:H41"/>
    <mergeCell ref="I41:K41"/>
    <mergeCell ref="F42:H42"/>
    <mergeCell ref="I42:K42"/>
    <mergeCell ref="I48:K48"/>
    <mergeCell ref="F34:H34"/>
    <mergeCell ref="I34:K34"/>
    <mergeCell ref="I32:K32"/>
    <mergeCell ref="I33:K33"/>
    <mergeCell ref="F33:H33"/>
    <mergeCell ref="F31:H31"/>
    <mergeCell ref="F32:H32"/>
    <mergeCell ref="D12:F12"/>
    <mergeCell ref="I12:K12"/>
    <mergeCell ref="A18:K27"/>
    <mergeCell ref="A12:C12"/>
    <mergeCell ref="A14:C14"/>
    <mergeCell ref="A16:C16"/>
    <mergeCell ref="I31:K31"/>
  </mergeCells>
  <dataValidations count="2">
    <dataValidation type="list" allowBlank="1" showInputMessage="1" showErrorMessage="1" sqref="D6:F6">
      <formula1>BoardDate</formula1>
    </dataValidation>
    <dataValidation type="list" allowBlank="1" showInputMessage="1" showErrorMessage="1" sqref="D14:F14">
      <formula1>"J. Benton, K. Slattery"</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KSmith</dc:creator>
  <cp:keywords/>
  <dc:description/>
  <cp:lastModifiedBy>Maria</cp:lastModifiedBy>
  <cp:lastPrinted>2017-04-20T17:46:12Z</cp:lastPrinted>
  <dcterms:created xsi:type="dcterms:W3CDTF">2010-12-16T21:46:09Z</dcterms:created>
  <dcterms:modified xsi:type="dcterms:W3CDTF">2017-05-24T17:18:34Z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